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de22775da47ee0/Documents/Fiscal Year 26/3-County Board/April Handouts/"/>
    </mc:Choice>
  </mc:AlternateContent>
  <xr:revisionPtr revIDLastSave="123" documentId="8_{90261BE7-E019-45ED-BD81-0FB8D2578F8F}" xr6:coauthVersionLast="47" xr6:coauthVersionMax="47" xr10:uidLastSave="{5C75E10B-EAEB-4412-8E4A-FE01C13F6F42}"/>
  <bookViews>
    <workbookView xWindow="28680" yWindow="-120" windowWidth="29040" windowHeight="15720" tabRatio="736" activeTab="3" xr2:uid="{00000000-000D-0000-FFFF-FFFF00000000}"/>
  </bookViews>
  <sheets>
    <sheet name="YTD Budget Summary" sheetId="12" r:id="rId1"/>
    <sheet name="Monthly Expenses Summary" sheetId="11" r:id="rId2"/>
    <sheet name="Itemized Expenses" sheetId="8" r:id="rId3"/>
    <sheet name="Expense Tracking FY 26 " sheetId="14" r:id="rId4"/>
    <sheet name="Income" sheetId="7" state="hidden" r:id="rId5"/>
  </sheets>
  <definedNames>
    <definedName name="_xlnm._FilterDatabase" localSheetId="4" hidden="1">Income!$A$1:$L$109</definedName>
    <definedName name="_xlnm._FilterDatabase" localSheetId="2" hidden="1">'Itemized Expenses'!$A$1:$I$2241</definedName>
    <definedName name="_xlnm.Print_Area" localSheetId="3">'Expense Tracking FY 26 '!$A$1:$Y$48</definedName>
    <definedName name="_xlnm.Print_Area" localSheetId="4">Income!$A$1:$O$109</definedName>
    <definedName name="_xlnm.Print_Area" localSheetId="2">'Itemized Expenses'!$A$1:$I$345</definedName>
    <definedName name="_xlnm.Print_Area" localSheetId="1">'Monthly Expenses Summary'!$A$1:$P$55</definedName>
    <definedName name="_xlnm.Print_Area" localSheetId="0">'YTD Budget Summary'!$A$1:$G$55</definedName>
    <definedName name="_xlnm.Print_Titles" localSheetId="4">Income!$1:$1</definedName>
    <definedName name="_xlnm.Print_Titles" localSheetId="2">'Itemized Expenses'!$1:$1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2" i="14" l="1"/>
  <c r="Y4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H35" i="14"/>
  <c r="J110" i="8"/>
  <c r="I111" i="8"/>
  <c r="L87" i="8" l="1"/>
  <c r="C64" i="12"/>
  <c r="C55" i="12"/>
  <c r="C60" i="12"/>
  <c r="B47" i="14" l="1"/>
  <c r="T43" i="14" l="1"/>
  <c r="T48" i="14" l="1"/>
  <c r="V43" i="14" s="1"/>
  <c r="G26" i="14"/>
  <c r="G27" i="14"/>
  <c r="G13" i="14"/>
  <c r="K19" i="8"/>
  <c r="C52" i="12" l="1"/>
  <c r="G20" i="14"/>
  <c r="G21" i="14"/>
  <c r="G16" i="14"/>
  <c r="G9" i="14"/>
  <c r="G10" i="14"/>
  <c r="G11" i="14"/>
  <c r="G12" i="14"/>
  <c r="B4" i="12" l="1"/>
  <c r="B32" i="12"/>
  <c r="B36" i="12"/>
  <c r="B40" i="12"/>
  <c r="D22" i="14"/>
  <c r="D38" i="14"/>
  <c r="D28" i="14"/>
  <c r="G5" i="14"/>
  <c r="G6" i="14"/>
  <c r="G7" i="14"/>
  <c r="G8" i="14"/>
  <c r="D14" i="14"/>
  <c r="G15" i="14"/>
  <c r="G17" i="14"/>
  <c r="G18" i="14"/>
  <c r="G19" i="14"/>
  <c r="G32" i="14"/>
  <c r="G33" i="14"/>
  <c r="G34" i="14"/>
  <c r="G35" i="14"/>
  <c r="G36" i="14"/>
  <c r="G37" i="14"/>
  <c r="G24" i="14"/>
  <c r="G25" i="14"/>
  <c r="G28" i="14" s="1"/>
  <c r="G30" i="14"/>
  <c r="G31" i="14"/>
  <c r="E43" i="14"/>
  <c r="T45" i="14"/>
  <c r="U45" i="14" s="1"/>
  <c r="H47" i="14"/>
  <c r="I47" i="14"/>
  <c r="J47" i="14"/>
  <c r="K47" i="14"/>
  <c r="L47" i="14"/>
  <c r="M47" i="14"/>
  <c r="N47" i="14"/>
  <c r="O47" i="14"/>
  <c r="P47" i="14"/>
  <c r="Q47" i="14"/>
  <c r="R47" i="14"/>
  <c r="S47" i="14"/>
  <c r="G22" i="14" l="1"/>
  <c r="D39" i="14"/>
  <c r="G38" i="14"/>
  <c r="T47" i="14"/>
  <c r="G14" i="14"/>
  <c r="I193" i="8" l="1"/>
  <c r="I190" i="8"/>
  <c r="I123" i="8"/>
  <c r="I340" i="8"/>
  <c r="I336" i="8" l="1"/>
  <c r="I263" i="8" l="1"/>
  <c r="I279" i="8"/>
  <c r="I300" i="8"/>
  <c r="I299" i="8"/>
  <c r="I238" i="8"/>
  <c r="I239" i="8" l="1"/>
  <c r="I188" i="8" l="1"/>
  <c r="I223" i="8"/>
  <c r="I219" i="8"/>
  <c r="I230" i="8"/>
  <c r="I122" i="8" l="1"/>
  <c r="I125" i="8"/>
  <c r="I104" i="8"/>
  <c r="I101" i="8"/>
  <c r="I103" i="8"/>
  <c r="I100" i="8"/>
  <c r="I102" i="8"/>
  <c r="I99" i="8"/>
  <c r="I76" i="8"/>
  <c r="I77" i="8"/>
  <c r="I73" i="8"/>
  <c r="I252" i="8" l="1"/>
  <c r="I312" i="8"/>
  <c r="I309" i="8" l="1"/>
  <c r="I308" i="8"/>
  <c r="I307" i="8"/>
  <c r="I305" i="8"/>
  <c r="I301" i="8"/>
  <c r="I322" i="8"/>
  <c r="I335" i="8"/>
  <c r="I325" i="8"/>
  <c r="I334" i="8"/>
  <c r="I333" i="8"/>
  <c r="I320" i="8"/>
  <c r="I330" i="8"/>
  <c r="I326" i="8"/>
  <c r="I332" i="8"/>
  <c r="I331" i="8"/>
  <c r="I329" i="8"/>
  <c r="I321" i="8"/>
  <c r="I41" i="8"/>
  <c r="I35" i="8"/>
  <c r="I40" i="8"/>
  <c r="I34" i="8"/>
  <c r="I36" i="8"/>
  <c r="I2" i="8"/>
  <c r="I16" i="8"/>
  <c r="I24" i="8"/>
  <c r="I20" i="8"/>
  <c r="I183" i="8" l="1"/>
  <c r="I171" i="8"/>
  <c r="I185" i="8"/>
  <c r="I170" i="8"/>
  <c r="I182" i="8"/>
  <c r="I165" i="8"/>
  <c r="I159" i="8"/>
  <c r="I169" i="8"/>
  <c r="I157" i="8"/>
  <c r="I338" i="8" l="1"/>
  <c r="I337" i="8"/>
  <c r="I342" i="8"/>
  <c r="I343" i="8"/>
  <c r="I341" i="8"/>
  <c r="I318" i="8"/>
  <c r="I317" i="8"/>
  <c r="I304" i="8"/>
  <c r="I316" i="8"/>
  <c r="I310" i="8"/>
  <c r="I302" i="8"/>
  <c r="I315" i="8"/>
  <c r="I314" i="8"/>
  <c r="I324" i="8"/>
  <c r="I323" i="8"/>
  <c r="I319" i="8"/>
  <c r="I327" i="8"/>
  <c r="I328" i="8"/>
  <c r="I303" i="8" l="1"/>
  <c r="I339" i="8"/>
  <c r="I261" i="8"/>
  <c r="I247" i="8"/>
  <c r="I285" i="8"/>
  <c r="I259" i="8" l="1"/>
  <c r="I280" i="8" l="1"/>
  <c r="I295" i="8" l="1"/>
  <c r="I241" i="8"/>
  <c r="I257" i="8"/>
  <c r="I227" i="8"/>
  <c r="I262" i="8"/>
  <c r="I118" i="8"/>
  <c r="I254" i="8"/>
  <c r="I242" i="8"/>
  <c r="I229" i="8"/>
  <c r="I211" i="8"/>
  <c r="I256" i="8"/>
  <c r="I201" i="8"/>
  <c r="I235" i="8"/>
  <c r="I243" i="8"/>
  <c r="I249" i="8"/>
  <c r="I217" i="8"/>
  <c r="I294" i="8" l="1"/>
  <c r="I292" i="8" l="1"/>
  <c r="I291" i="8"/>
  <c r="I268" i="8"/>
  <c r="I290" i="8" l="1"/>
  <c r="I273" i="8"/>
  <c r="I276" i="8"/>
  <c r="I271" i="8"/>
  <c r="I284" i="8"/>
  <c r="I297" i="8"/>
  <c r="I282" i="8"/>
  <c r="I281" i="8"/>
  <c r="I289" i="8"/>
  <c r="I269" i="8"/>
  <c r="I275" i="8"/>
  <c r="I278" i="8"/>
  <c r="I288" i="8"/>
  <c r="I265" i="8"/>
  <c r="I287" i="8" l="1"/>
  <c r="I149" i="8" l="1"/>
  <c r="I93" i="8"/>
  <c r="L2" i="7" l="1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I33" i="8" l="1"/>
  <c r="I313" i="8"/>
  <c r="I191" i="8"/>
  <c r="I367" i="8"/>
  <c r="I148" i="8"/>
  <c r="I366" i="8"/>
  <c r="I368" i="8"/>
  <c r="I156" i="8"/>
  <c r="I22" i="8"/>
  <c r="I152" i="8"/>
  <c r="I369" i="8"/>
  <c r="I255" i="8"/>
  <c r="I370" i="8"/>
  <c r="I371" i="8"/>
  <c r="I160" i="8"/>
  <c r="I139" i="8"/>
  <c r="I98" i="8"/>
  <c r="I50" i="8"/>
  <c r="I375" i="8" l="1"/>
  <c r="I383" i="8"/>
  <c r="I385" i="8"/>
  <c r="I386" i="8"/>
  <c r="I387" i="8"/>
  <c r="I384" i="8"/>
  <c r="I382" i="8"/>
  <c r="I381" i="8"/>
  <c r="I380" i="8"/>
  <c r="I388" i="8"/>
  <c r="I389" i="8"/>
  <c r="I397" i="8"/>
  <c r="I390" i="8"/>
  <c r="I393" i="8"/>
  <c r="I398" i="8"/>
  <c r="I392" i="8"/>
  <c r="I396" i="8"/>
  <c r="I391" i="8"/>
  <c r="I395" i="8"/>
  <c r="I399" i="8"/>
  <c r="I400" i="8"/>
  <c r="I401" i="8"/>
  <c r="I402" i="8"/>
  <c r="I403" i="8"/>
  <c r="I394" i="8"/>
  <c r="I405" i="8"/>
  <c r="I406" i="8"/>
  <c r="I407" i="8"/>
  <c r="I408" i="8"/>
  <c r="I409" i="8"/>
  <c r="I410" i="8"/>
  <c r="I411" i="8"/>
  <c r="I412" i="8"/>
  <c r="I413" i="8"/>
  <c r="I13" i="8"/>
  <c r="I38" i="8"/>
  <c r="I9" i="8"/>
  <c r="I6" i="8"/>
  <c r="I8" i="8"/>
  <c r="I21" i="8"/>
  <c r="I61" i="8"/>
  <c r="I414" i="8"/>
  <c r="I415" i="8"/>
  <c r="I416" i="8"/>
  <c r="I417" i="8"/>
  <c r="I418" i="8"/>
  <c r="I419" i="8"/>
  <c r="I420" i="8"/>
  <c r="I421" i="8"/>
  <c r="I422" i="8"/>
  <c r="I423" i="8"/>
  <c r="I424" i="8"/>
  <c r="I425" i="8"/>
  <c r="I426" i="8"/>
  <c r="I427" i="8"/>
  <c r="I428" i="8"/>
  <c r="I429" i="8"/>
  <c r="I430" i="8"/>
  <c r="I431" i="8"/>
  <c r="I432" i="8"/>
  <c r="I433" i="8"/>
  <c r="I434" i="8"/>
  <c r="I435" i="8"/>
  <c r="I436" i="8"/>
  <c r="I437" i="8"/>
  <c r="I438" i="8"/>
  <c r="I439" i="8"/>
  <c r="I440" i="8"/>
  <c r="I441" i="8"/>
  <c r="I442" i="8"/>
  <c r="I443" i="8"/>
  <c r="I444" i="8"/>
  <c r="I445" i="8"/>
  <c r="I446" i="8"/>
  <c r="I447" i="8"/>
  <c r="I448" i="8"/>
  <c r="I449" i="8"/>
  <c r="I450" i="8"/>
  <c r="I451" i="8"/>
  <c r="I452" i="8"/>
  <c r="I453" i="8"/>
  <c r="I454" i="8"/>
  <c r="I455" i="8"/>
  <c r="I456" i="8"/>
  <c r="I457" i="8"/>
  <c r="I458" i="8"/>
  <c r="I459" i="8"/>
  <c r="I460" i="8"/>
  <c r="I461" i="8"/>
  <c r="I462" i="8"/>
  <c r="I463" i="8"/>
  <c r="I464" i="8"/>
  <c r="I465" i="8"/>
  <c r="I466" i="8"/>
  <c r="I467" i="8"/>
  <c r="I468" i="8"/>
  <c r="I469" i="8"/>
  <c r="I470" i="8"/>
  <c r="I471" i="8"/>
  <c r="I472" i="8"/>
  <c r="I473" i="8"/>
  <c r="I474" i="8"/>
  <c r="I475" i="8"/>
  <c r="I476" i="8"/>
  <c r="I477" i="8"/>
  <c r="I478" i="8"/>
  <c r="I479" i="8"/>
  <c r="I480" i="8"/>
  <c r="I481" i="8"/>
  <c r="I482" i="8"/>
  <c r="I483" i="8"/>
  <c r="I484" i="8"/>
  <c r="I485" i="8"/>
  <c r="I486" i="8"/>
  <c r="I487" i="8"/>
  <c r="I488" i="8"/>
  <c r="I489" i="8"/>
  <c r="I490" i="8"/>
  <c r="I491" i="8"/>
  <c r="I492" i="8"/>
  <c r="I493" i="8"/>
  <c r="I494" i="8"/>
  <c r="I495" i="8"/>
  <c r="I496" i="8"/>
  <c r="I497" i="8"/>
  <c r="I498" i="8"/>
  <c r="I499" i="8"/>
  <c r="I500" i="8"/>
  <c r="I501" i="8"/>
  <c r="I502" i="8"/>
  <c r="I503" i="8"/>
  <c r="I504" i="8"/>
  <c r="I505" i="8"/>
  <c r="I506" i="8"/>
  <c r="I507" i="8"/>
  <c r="I508" i="8"/>
  <c r="I509" i="8"/>
  <c r="I510" i="8"/>
  <c r="I511" i="8"/>
  <c r="I512" i="8"/>
  <c r="I513" i="8"/>
  <c r="I514" i="8"/>
  <c r="I515" i="8"/>
  <c r="I516" i="8"/>
  <c r="I517" i="8"/>
  <c r="I518" i="8"/>
  <c r="I519" i="8"/>
  <c r="I520" i="8"/>
  <c r="I521" i="8"/>
  <c r="I522" i="8"/>
  <c r="I523" i="8"/>
  <c r="I524" i="8"/>
  <c r="I525" i="8"/>
  <c r="I526" i="8"/>
  <c r="I527" i="8"/>
  <c r="I528" i="8"/>
  <c r="I529" i="8"/>
  <c r="I530" i="8"/>
  <c r="I531" i="8"/>
  <c r="I532" i="8"/>
  <c r="I533" i="8"/>
  <c r="I534" i="8"/>
  <c r="I535" i="8"/>
  <c r="I536" i="8"/>
  <c r="I537" i="8"/>
  <c r="I538" i="8"/>
  <c r="I539" i="8"/>
  <c r="I540" i="8"/>
  <c r="I541" i="8"/>
  <c r="I542" i="8"/>
  <c r="I543" i="8"/>
  <c r="I544" i="8"/>
  <c r="I545" i="8"/>
  <c r="I546" i="8"/>
  <c r="I547" i="8"/>
  <c r="I548" i="8"/>
  <c r="I549" i="8"/>
  <c r="I550" i="8"/>
  <c r="I551" i="8"/>
  <c r="I552" i="8"/>
  <c r="I553" i="8"/>
  <c r="I554" i="8"/>
  <c r="I555" i="8"/>
  <c r="I556" i="8"/>
  <c r="I557" i="8"/>
  <c r="I558" i="8"/>
  <c r="I559" i="8"/>
  <c r="I560" i="8"/>
  <c r="I561" i="8"/>
  <c r="I562" i="8"/>
  <c r="I563" i="8"/>
  <c r="I564" i="8"/>
  <c r="I565" i="8"/>
  <c r="I566" i="8"/>
  <c r="I567" i="8"/>
  <c r="I568" i="8"/>
  <c r="I569" i="8"/>
  <c r="I570" i="8"/>
  <c r="I571" i="8"/>
  <c r="I572" i="8"/>
  <c r="I573" i="8"/>
  <c r="I574" i="8"/>
  <c r="I575" i="8"/>
  <c r="I576" i="8"/>
  <c r="I577" i="8"/>
  <c r="I578" i="8"/>
  <c r="I579" i="8"/>
  <c r="I580" i="8"/>
  <c r="I581" i="8"/>
  <c r="I582" i="8"/>
  <c r="I583" i="8"/>
  <c r="I584" i="8"/>
  <c r="I585" i="8"/>
  <c r="I586" i="8"/>
  <c r="I587" i="8"/>
  <c r="I588" i="8"/>
  <c r="I589" i="8"/>
  <c r="I590" i="8"/>
  <c r="I591" i="8"/>
  <c r="I592" i="8"/>
  <c r="I593" i="8"/>
  <c r="I594" i="8"/>
  <c r="I595" i="8"/>
  <c r="I596" i="8"/>
  <c r="I597" i="8"/>
  <c r="I598" i="8"/>
  <c r="I599" i="8"/>
  <c r="I600" i="8"/>
  <c r="I601" i="8"/>
  <c r="I602" i="8"/>
  <c r="I603" i="8"/>
  <c r="I604" i="8"/>
  <c r="I376" i="8"/>
  <c r="I377" i="8"/>
  <c r="I378" i="8"/>
  <c r="I379" i="8"/>
  <c r="I293" i="8"/>
  <c r="I373" i="8"/>
  <c r="I372" i="8"/>
  <c r="I79" i="8"/>
  <c r="I146" i="8"/>
  <c r="I107" i="8"/>
  <c r="I95" i="8"/>
  <c r="I374" i="8"/>
  <c r="I96" i="8"/>
  <c r="I12" i="8"/>
  <c r="I150" i="8"/>
  <c r="I140" i="8"/>
  <c r="I205" i="8"/>
  <c r="I14" i="8"/>
  <c r="I91" i="8"/>
  <c r="I258" i="8"/>
  <c r="I105" i="8"/>
  <c r="I246" i="8"/>
  <c r="I172" i="8"/>
  <c r="I78" i="8"/>
  <c r="I109" i="8"/>
  <c r="I272" i="8"/>
  <c r="I232" i="8"/>
  <c r="I110" i="8"/>
  <c r="I81" i="8"/>
  <c r="I164" i="8"/>
  <c r="I7" i="8"/>
  <c r="I82" i="8"/>
  <c r="I174" i="8"/>
  <c r="I64" i="8"/>
  <c r="I113" i="8"/>
  <c r="I173" i="8"/>
  <c r="I356" i="8"/>
  <c r="I196" i="8"/>
  <c r="I364" i="8"/>
  <c r="I212" i="8"/>
  <c r="I186" i="8"/>
  <c r="I180" i="8"/>
  <c r="I286" i="8"/>
  <c r="I357" i="8"/>
  <c r="I363" i="8"/>
  <c r="I176" i="8"/>
  <c r="I131" i="8"/>
  <c r="I362" i="8"/>
  <c r="I365" i="8"/>
  <c r="I358" i="8"/>
  <c r="I189" i="8"/>
  <c r="I200" i="8"/>
  <c r="I184" i="8"/>
  <c r="I353" i="8"/>
  <c r="I355" i="8"/>
  <c r="I354" i="8"/>
  <c r="I361" i="8"/>
  <c r="I360" i="8"/>
  <c r="I359" i="8"/>
  <c r="I145" i="8"/>
  <c r="I138" i="8"/>
  <c r="I352" i="8"/>
  <c r="I228" i="8"/>
  <c r="I253" i="8"/>
  <c r="I348" i="8"/>
  <c r="I210" i="8"/>
  <c r="I30" i="8"/>
  <c r="I119" i="8"/>
  <c r="I60" i="8"/>
  <c r="I85" i="8"/>
  <c r="I206" i="8"/>
  <c r="I224" i="8"/>
  <c r="I115" i="8"/>
  <c r="I116" i="8"/>
  <c r="I351" i="8"/>
  <c r="I59" i="8"/>
  <c r="I39" i="8"/>
  <c r="I222" i="8"/>
  <c r="I245" i="8"/>
  <c r="I127" i="8"/>
  <c r="I350" i="8"/>
  <c r="I80" i="8"/>
  <c r="I298" i="8"/>
  <c r="I83" i="8"/>
  <c r="I233" i="8"/>
  <c r="I236" i="8"/>
  <c r="I267" i="8"/>
  <c r="I106" i="8"/>
  <c r="I121" i="8"/>
  <c r="I231" i="8"/>
  <c r="I108" i="8"/>
  <c r="I90" i="8"/>
  <c r="I345" i="8"/>
  <c r="I134" i="8"/>
  <c r="I181" i="8"/>
  <c r="I277" i="8"/>
  <c r="I75" i="8"/>
  <c r="I194" i="8"/>
  <c r="I71" i="8"/>
  <c r="I66" i="8"/>
  <c r="I162" i="8"/>
  <c r="I161" i="8"/>
  <c r="I208" i="8"/>
  <c r="I264" i="8"/>
  <c r="I220" i="8"/>
  <c r="I63" i="8"/>
  <c r="I225" i="8"/>
  <c r="I69" i="8"/>
  <c r="I114" i="8"/>
  <c r="I154" i="8"/>
  <c r="I347" i="8"/>
  <c r="I142" i="8"/>
  <c r="I135" i="8"/>
  <c r="I97" i="8"/>
  <c r="I306" i="8"/>
  <c r="I117" i="8"/>
  <c r="I266" i="8"/>
  <c r="I344" i="8"/>
  <c r="I163" i="8"/>
  <c r="I270" i="8"/>
  <c r="I226" i="8"/>
  <c r="I346" i="8"/>
  <c r="I250" i="8"/>
  <c r="I44" i="8"/>
  <c r="I215" i="8"/>
  <c r="I43" i="8"/>
  <c r="I213" i="8"/>
  <c r="I32" i="8"/>
  <c r="I203" i="8"/>
  <c r="I260" i="8"/>
  <c r="I143" i="8"/>
  <c r="I147" i="8"/>
  <c r="I29" i="8"/>
  <c r="I42" i="8"/>
  <c r="I237" i="8"/>
  <c r="I178" i="8"/>
  <c r="I4" i="8"/>
  <c r="I192" i="8"/>
  <c r="I175" i="8"/>
  <c r="I151" i="8"/>
  <c r="I84" i="8"/>
  <c r="I240" i="8"/>
  <c r="I404" i="8"/>
  <c r="I137" i="8"/>
  <c r="I141" i="8"/>
  <c r="I15" i="8"/>
  <c r="I207" i="8"/>
  <c r="I70" i="8"/>
  <c r="I153" i="8"/>
  <c r="I214" i="8"/>
  <c r="I28" i="8"/>
  <c r="I251" i="8"/>
  <c r="I67" i="8"/>
  <c r="I195" i="8"/>
  <c r="I218" i="8"/>
  <c r="I216" i="8"/>
  <c r="I248" i="8"/>
  <c r="I87" i="8"/>
  <c r="I26" i="8"/>
  <c r="I234" i="8"/>
  <c r="I65" i="8"/>
  <c r="I47" i="8"/>
  <c r="I244" i="8"/>
  <c r="I168" i="8"/>
  <c r="I55" i="8"/>
  <c r="I56" i="8"/>
  <c r="I23" i="8"/>
  <c r="I57" i="8"/>
  <c r="I167" i="8"/>
  <c r="I5" i="8"/>
  <c r="I72" i="8"/>
  <c r="I221" i="8"/>
  <c r="I187" i="8"/>
  <c r="I89" i="8"/>
  <c r="I124" i="8"/>
  <c r="I49" i="8"/>
  <c r="I62" i="8"/>
  <c r="I136" i="8"/>
  <c r="I177" i="8"/>
  <c r="I37" i="8"/>
  <c r="I126" i="8"/>
  <c r="I283" i="8"/>
  <c r="I202" i="8"/>
  <c r="I198" i="8"/>
  <c r="I74" i="8"/>
  <c r="I86" i="8"/>
  <c r="I19" i="8"/>
  <c r="I45" i="8"/>
  <c r="I349" i="8"/>
  <c r="I51" i="8"/>
  <c r="I155" i="8"/>
  <c r="I132" i="8"/>
  <c r="I128" i="8"/>
  <c r="I53" i="8"/>
  <c r="I120" i="8"/>
  <c r="I274" i="8"/>
  <c r="I46" i="8"/>
  <c r="I209" i="8"/>
  <c r="I94" i="8"/>
  <c r="I133" i="8"/>
  <c r="I92" i="8"/>
  <c r="I199" i="8"/>
  <c r="I27" i="8"/>
  <c r="I296" i="8"/>
  <c r="I17" i="8"/>
  <c r="I48" i="8"/>
  <c r="I54" i="8"/>
  <c r="I88" i="8"/>
  <c r="I3" i="8"/>
  <c r="I10" i="8"/>
  <c r="I112" i="8"/>
  <c r="I52" i="8"/>
  <c r="I130" i="8"/>
  <c r="I31" i="8"/>
  <c r="I158" i="8"/>
  <c r="I58" i="8"/>
  <c r="I68" i="8"/>
  <c r="I166" i="8"/>
  <c r="I129" i="8"/>
  <c r="I179" i="8"/>
  <c r="I144" i="8"/>
  <c r="I197" i="8"/>
  <c r="I18" i="8"/>
  <c r="I311" i="8"/>
  <c r="I204" i="8"/>
  <c r="I11" i="8"/>
  <c r="I25" i="8"/>
  <c r="O53" i="11" l="1"/>
  <c r="G53" i="11"/>
  <c r="C53" i="11"/>
  <c r="N53" i="11"/>
  <c r="F53" i="11"/>
  <c r="M53" i="11"/>
  <c r="E53" i="11"/>
  <c r="L53" i="11"/>
  <c r="D53" i="11"/>
  <c r="J53" i="11"/>
  <c r="H53" i="11"/>
  <c r="I53" i="11"/>
  <c r="K53" i="11"/>
  <c r="H5" i="11"/>
  <c r="M5" i="14" s="1"/>
  <c r="D5" i="11"/>
  <c r="I5" i="14" s="1"/>
  <c r="E5" i="11"/>
  <c r="J5" i="14" s="1"/>
  <c r="L5" i="11"/>
  <c r="Q5" i="14" s="1"/>
  <c r="O5" i="11"/>
  <c r="T5" i="14" s="1"/>
  <c r="J5" i="11"/>
  <c r="O5" i="14" s="1"/>
  <c r="G5" i="11"/>
  <c r="L5" i="14" s="1"/>
  <c r="C5" i="11"/>
  <c r="F5" i="11"/>
  <c r="K5" i="14" s="1"/>
  <c r="I5" i="11"/>
  <c r="N5" i="14" s="1"/>
  <c r="N5" i="11"/>
  <c r="S5" i="14" s="1"/>
  <c r="M5" i="11"/>
  <c r="R5" i="14" s="1"/>
  <c r="K5" i="11"/>
  <c r="P5" i="14" s="1"/>
  <c r="C50" i="11"/>
  <c r="H34" i="14" s="1"/>
  <c r="D50" i="11"/>
  <c r="I34" i="14" s="1"/>
  <c r="N50" i="11"/>
  <c r="S34" i="14" s="1"/>
  <c r="J50" i="11"/>
  <c r="O34" i="14" s="1"/>
  <c r="E50" i="11"/>
  <c r="J34" i="14" s="1"/>
  <c r="H50" i="11"/>
  <c r="M34" i="14" s="1"/>
  <c r="F50" i="11"/>
  <c r="K34" i="14" s="1"/>
  <c r="M50" i="11"/>
  <c r="R34" i="14" s="1"/>
  <c r="G50" i="11"/>
  <c r="L34" i="14" s="1"/>
  <c r="L50" i="11"/>
  <c r="Q34" i="14" s="1"/>
  <c r="I50" i="11"/>
  <c r="N34" i="14" s="1"/>
  <c r="O50" i="11"/>
  <c r="T34" i="14" s="1"/>
  <c r="K50" i="11"/>
  <c r="P34" i="14" s="1"/>
  <c r="E40" i="11"/>
  <c r="J33" i="14" s="1"/>
  <c r="I30" i="11"/>
  <c r="N30" i="14" s="1"/>
  <c r="H30" i="11"/>
  <c r="M30" i="14" s="1"/>
  <c r="G30" i="11"/>
  <c r="L30" i="14" s="1"/>
  <c r="N30" i="11"/>
  <c r="S30" i="14" s="1"/>
  <c r="F30" i="11"/>
  <c r="K30" i="14" s="1"/>
  <c r="O30" i="11"/>
  <c r="T30" i="14" s="1"/>
  <c r="M30" i="11"/>
  <c r="R30" i="14" s="1"/>
  <c r="E30" i="11"/>
  <c r="J30" i="14" s="1"/>
  <c r="K30" i="11"/>
  <c r="P30" i="14" s="1"/>
  <c r="J30" i="11"/>
  <c r="O30" i="14" s="1"/>
  <c r="L30" i="11"/>
  <c r="Q30" i="14" s="1"/>
  <c r="D30" i="11"/>
  <c r="I30" i="14" s="1"/>
  <c r="C30" i="11"/>
  <c r="H30" i="14" s="1"/>
  <c r="I40" i="11"/>
  <c r="N33" i="14" s="1"/>
  <c r="L42" i="11"/>
  <c r="Q26" i="14" s="1"/>
  <c r="C42" i="11"/>
  <c r="H26" i="14" s="1"/>
  <c r="K42" i="11"/>
  <c r="P26" i="14" s="1"/>
  <c r="F42" i="11"/>
  <c r="K26" i="14" s="1"/>
  <c r="D42" i="11"/>
  <c r="I26" i="14" s="1"/>
  <c r="J42" i="11"/>
  <c r="O26" i="14" s="1"/>
  <c r="G42" i="11"/>
  <c r="L26" i="14" s="1"/>
  <c r="I42" i="11"/>
  <c r="N26" i="14" s="1"/>
  <c r="O42" i="11"/>
  <c r="T26" i="14" s="1"/>
  <c r="H42" i="11"/>
  <c r="M26" i="14" s="1"/>
  <c r="M42" i="11"/>
  <c r="R26" i="14" s="1"/>
  <c r="N42" i="11"/>
  <c r="S26" i="14" s="1"/>
  <c r="E42" i="11"/>
  <c r="J26" i="14" s="1"/>
  <c r="M32" i="11"/>
  <c r="R25" i="14" s="1"/>
  <c r="K21" i="11"/>
  <c r="H21" i="11"/>
  <c r="J21" i="11"/>
  <c r="G21" i="11"/>
  <c r="F21" i="11"/>
  <c r="D21" i="11"/>
  <c r="O21" i="11"/>
  <c r="E21" i="11"/>
  <c r="N21" i="11"/>
  <c r="M21" i="11"/>
  <c r="C21" i="11"/>
  <c r="L21" i="11"/>
  <c r="I21" i="11"/>
  <c r="C7" i="11"/>
  <c r="H17" i="14" s="1"/>
  <c r="N7" i="11"/>
  <c r="S17" i="14" s="1"/>
  <c r="D7" i="11"/>
  <c r="I17" i="14" s="1"/>
  <c r="M7" i="11"/>
  <c r="R17" i="14" s="1"/>
  <c r="E7" i="11"/>
  <c r="J17" i="14" s="1"/>
  <c r="F7" i="11"/>
  <c r="K17" i="14" s="1"/>
  <c r="K7" i="11"/>
  <c r="P17" i="14" s="1"/>
  <c r="O7" i="11"/>
  <c r="T17" i="14" s="1"/>
  <c r="L7" i="11"/>
  <c r="Q17" i="14" s="1"/>
  <c r="G7" i="11"/>
  <c r="L17" i="14" s="1"/>
  <c r="J7" i="11"/>
  <c r="O17" i="14" s="1"/>
  <c r="H7" i="11"/>
  <c r="M17" i="14" s="1"/>
  <c r="I7" i="11"/>
  <c r="N17" i="14" s="1"/>
  <c r="I25" i="11"/>
  <c r="N7" i="14" s="1"/>
  <c r="H25" i="11"/>
  <c r="M7" i="14" s="1"/>
  <c r="O25" i="11"/>
  <c r="T7" i="14" s="1"/>
  <c r="G25" i="11"/>
  <c r="L7" i="14" s="1"/>
  <c r="N25" i="11"/>
  <c r="S7" i="14" s="1"/>
  <c r="F25" i="11"/>
  <c r="K7" i="14" s="1"/>
  <c r="M25" i="11"/>
  <c r="R7" i="14" s="1"/>
  <c r="E25" i="11"/>
  <c r="J7" i="14" s="1"/>
  <c r="L25" i="11"/>
  <c r="Q7" i="14" s="1"/>
  <c r="D25" i="11"/>
  <c r="I7" i="14" s="1"/>
  <c r="K25" i="11"/>
  <c r="P7" i="14" s="1"/>
  <c r="C25" i="11"/>
  <c r="H7" i="14" s="1"/>
  <c r="J25" i="11"/>
  <c r="O7" i="14" s="1"/>
  <c r="D46" i="11"/>
  <c r="F46" i="11"/>
  <c r="N46" i="11"/>
  <c r="G46" i="11"/>
  <c r="O46" i="11"/>
  <c r="H46" i="11"/>
  <c r="I46" i="11"/>
  <c r="J46" i="11"/>
  <c r="C46" i="11"/>
  <c r="K46" i="11"/>
  <c r="L46" i="11"/>
  <c r="E46" i="11"/>
  <c r="M46" i="11"/>
  <c r="O3" i="11"/>
  <c r="O40" i="11"/>
  <c r="T33" i="14" s="1"/>
  <c r="O36" i="11"/>
  <c r="T19" i="14" s="1"/>
  <c r="O19" i="11"/>
  <c r="O9" i="11"/>
  <c r="T18" i="14" s="1"/>
  <c r="O32" i="11"/>
  <c r="T25" i="14" s="1"/>
  <c r="O34" i="11"/>
  <c r="T31" i="14" s="1"/>
  <c r="O17" i="11"/>
  <c r="O11" i="11"/>
  <c r="O28" i="11"/>
  <c r="T24" i="14" s="1"/>
  <c r="O44" i="11"/>
  <c r="T12" i="14" s="1"/>
  <c r="O38" i="11"/>
  <c r="T32" i="14" s="1"/>
  <c r="O23" i="11"/>
  <c r="T6" i="14" s="1"/>
  <c r="O15" i="11"/>
  <c r="O26" i="11"/>
  <c r="T8" i="14" s="1"/>
  <c r="O13" i="11"/>
  <c r="N38" i="11"/>
  <c r="S32" i="14" s="1"/>
  <c r="J38" i="11"/>
  <c r="O32" i="14" s="1"/>
  <c r="F38" i="11"/>
  <c r="K32" i="14" s="1"/>
  <c r="C38" i="11"/>
  <c r="H32" i="14" s="1"/>
  <c r="M38" i="11"/>
  <c r="R32" i="14" s="1"/>
  <c r="I38" i="11"/>
  <c r="N32" i="14" s="1"/>
  <c r="E38" i="11"/>
  <c r="J32" i="14" s="1"/>
  <c r="K38" i="11"/>
  <c r="P32" i="14" s="1"/>
  <c r="L38" i="11"/>
  <c r="Q32" i="14" s="1"/>
  <c r="H38" i="11"/>
  <c r="M32" i="14" s="1"/>
  <c r="D38" i="11"/>
  <c r="I32" i="14" s="1"/>
  <c r="G38" i="11"/>
  <c r="L32" i="14" s="1"/>
  <c r="F11" i="11"/>
  <c r="M13" i="11"/>
  <c r="I13" i="11"/>
  <c r="E13" i="11"/>
  <c r="L13" i="11"/>
  <c r="H13" i="11"/>
  <c r="J13" i="11"/>
  <c r="K13" i="11"/>
  <c r="G13" i="11"/>
  <c r="N13" i="11"/>
  <c r="F13" i="11"/>
  <c r="C13" i="11"/>
  <c r="D13" i="11"/>
  <c r="C36" i="11"/>
  <c r="C40" i="11"/>
  <c r="H33" i="14" s="1"/>
  <c r="N11" i="11"/>
  <c r="M11" i="11"/>
  <c r="L11" i="11"/>
  <c r="K11" i="11"/>
  <c r="J11" i="11"/>
  <c r="I11" i="11"/>
  <c r="H11" i="11"/>
  <c r="G11" i="11"/>
  <c r="E11" i="11"/>
  <c r="D11" i="11"/>
  <c r="C11" i="11"/>
  <c r="I15" i="11"/>
  <c r="H15" i="11"/>
  <c r="F15" i="11"/>
  <c r="D15" i="11"/>
  <c r="N15" i="11"/>
  <c r="M15" i="11"/>
  <c r="L15" i="11"/>
  <c r="K15" i="11"/>
  <c r="J15" i="11"/>
  <c r="G15" i="11"/>
  <c r="E15" i="11"/>
  <c r="C15" i="11"/>
  <c r="N9" i="11"/>
  <c r="S18" i="14" s="1"/>
  <c r="N32" i="11"/>
  <c r="S25" i="14" s="1"/>
  <c r="M9" i="11"/>
  <c r="R18" i="14" s="1"/>
  <c r="L9" i="11"/>
  <c r="Q18" i="14" s="1"/>
  <c r="L32" i="11"/>
  <c r="Q25" i="14" s="1"/>
  <c r="K9" i="11"/>
  <c r="P18" i="14" s="1"/>
  <c r="K32" i="11"/>
  <c r="P25" i="14" s="1"/>
  <c r="J17" i="11"/>
  <c r="J19" i="11"/>
  <c r="J36" i="11"/>
  <c r="O19" i="14" s="1"/>
  <c r="I34" i="11"/>
  <c r="N31" i="14" s="1"/>
  <c r="I23" i="11"/>
  <c r="N6" i="14" s="1"/>
  <c r="I44" i="11"/>
  <c r="N12" i="14" s="1"/>
  <c r="H28" i="11"/>
  <c r="M24" i="14" s="1"/>
  <c r="H26" i="11"/>
  <c r="M8" i="14" s="1"/>
  <c r="H40" i="11"/>
  <c r="M33" i="14" s="1"/>
  <c r="G28" i="11"/>
  <c r="L24" i="14" s="1"/>
  <c r="G26" i="11"/>
  <c r="L8" i="14" s="1"/>
  <c r="G40" i="11"/>
  <c r="L33" i="14" s="1"/>
  <c r="F28" i="11"/>
  <c r="K24" i="14" s="1"/>
  <c r="F26" i="11"/>
  <c r="K8" i="14" s="1"/>
  <c r="F40" i="11"/>
  <c r="K33" i="14" s="1"/>
  <c r="E28" i="11"/>
  <c r="J24" i="14" s="1"/>
  <c r="E26" i="11"/>
  <c r="J8" i="14" s="1"/>
  <c r="C28" i="11"/>
  <c r="H24" i="14" s="1"/>
  <c r="C26" i="11"/>
  <c r="D28" i="11"/>
  <c r="I24" i="14" s="1"/>
  <c r="D26" i="11"/>
  <c r="I8" i="14" s="1"/>
  <c r="D40" i="11"/>
  <c r="I33" i="14" s="1"/>
  <c r="H19" i="11"/>
  <c r="G17" i="11"/>
  <c r="G36" i="11"/>
  <c r="L19" i="14" s="1"/>
  <c r="F17" i="11"/>
  <c r="F36" i="11"/>
  <c r="K19" i="14" s="1"/>
  <c r="E17" i="11"/>
  <c r="E36" i="11"/>
  <c r="J19" i="14" s="1"/>
  <c r="C17" i="11"/>
  <c r="D17" i="11"/>
  <c r="D36" i="11"/>
  <c r="I19" i="14" s="1"/>
  <c r="N28" i="11"/>
  <c r="S24" i="14" s="1"/>
  <c r="N40" i="11"/>
  <c r="S33" i="14" s="1"/>
  <c r="M28" i="11"/>
  <c r="R24" i="14" s="1"/>
  <c r="M26" i="11"/>
  <c r="R8" i="14" s="1"/>
  <c r="M40" i="11"/>
  <c r="R33" i="14" s="1"/>
  <c r="N17" i="11"/>
  <c r="N19" i="11"/>
  <c r="N36" i="11"/>
  <c r="S19" i="14" s="1"/>
  <c r="M17" i="11"/>
  <c r="M19" i="11"/>
  <c r="M36" i="11"/>
  <c r="R19" i="14" s="1"/>
  <c r="L17" i="11"/>
  <c r="L19" i="11"/>
  <c r="L36" i="11"/>
  <c r="Q19" i="14" s="1"/>
  <c r="K17" i="11"/>
  <c r="K19" i="11"/>
  <c r="K36" i="11"/>
  <c r="P19" i="14" s="1"/>
  <c r="J34" i="11"/>
  <c r="O31" i="14" s="1"/>
  <c r="J23" i="11"/>
  <c r="O6" i="14" s="1"/>
  <c r="J44" i="11"/>
  <c r="O12" i="14" s="1"/>
  <c r="I28" i="11"/>
  <c r="N24" i="14" s="1"/>
  <c r="I26" i="11"/>
  <c r="N8" i="14" s="1"/>
  <c r="H9" i="11"/>
  <c r="M18" i="14" s="1"/>
  <c r="H32" i="11"/>
  <c r="M25" i="14" s="1"/>
  <c r="G9" i="11"/>
  <c r="L18" i="14" s="1"/>
  <c r="G32" i="11"/>
  <c r="L25" i="14" s="1"/>
  <c r="F9" i="11"/>
  <c r="K18" i="14" s="1"/>
  <c r="F32" i="11"/>
  <c r="K25" i="14" s="1"/>
  <c r="E9" i="11"/>
  <c r="J18" i="14" s="1"/>
  <c r="E32" i="11"/>
  <c r="J25" i="14" s="1"/>
  <c r="C9" i="11"/>
  <c r="H18" i="14" s="1"/>
  <c r="C32" i="11"/>
  <c r="H25" i="14" s="1"/>
  <c r="D9" i="11"/>
  <c r="I18" i="14" s="1"/>
  <c r="D32" i="11"/>
  <c r="I25" i="14" s="1"/>
  <c r="N34" i="11"/>
  <c r="S31" i="14" s="1"/>
  <c r="N23" i="11"/>
  <c r="S6" i="14" s="1"/>
  <c r="N44" i="11"/>
  <c r="S12" i="14" s="1"/>
  <c r="M34" i="11"/>
  <c r="R31" i="14" s="1"/>
  <c r="M23" i="11"/>
  <c r="R6" i="14" s="1"/>
  <c r="M44" i="11"/>
  <c r="R12" i="14" s="1"/>
  <c r="L34" i="11"/>
  <c r="Q31" i="14" s="1"/>
  <c r="L23" i="11"/>
  <c r="Q6" i="14" s="1"/>
  <c r="L44" i="11"/>
  <c r="Q12" i="14" s="1"/>
  <c r="K34" i="11"/>
  <c r="P31" i="14" s="1"/>
  <c r="K23" i="11"/>
  <c r="P6" i="14" s="1"/>
  <c r="K44" i="11"/>
  <c r="P12" i="14" s="1"/>
  <c r="J28" i="11"/>
  <c r="O24" i="14" s="1"/>
  <c r="J26" i="11"/>
  <c r="O8" i="14" s="1"/>
  <c r="J40" i="11"/>
  <c r="O33" i="14" s="1"/>
  <c r="I9" i="11"/>
  <c r="N18" i="14" s="1"/>
  <c r="I32" i="11"/>
  <c r="N25" i="14" s="1"/>
  <c r="H17" i="11"/>
  <c r="H36" i="11"/>
  <c r="M19" i="14" s="1"/>
  <c r="G19" i="11"/>
  <c r="F19" i="11"/>
  <c r="E19" i="11"/>
  <c r="C19" i="11"/>
  <c r="D19" i="11"/>
  <c r="N26" i="11"/>
  <c r="S8" i="14" s="1"/>
  <c r="L28" i="11"/>
  <c r="Q24" i="14" s="1"/>
  <c r="L26" i="11"/>
  <c r="Q8" i="14" s="1"/>
  <c r="K26" i="11"/>
  <c r="P8" i="14" s="1"/>
  <c r="I36" i="11"/>
  <c r="N19" i="14" s="1"/>
  <c r="F44" i="11"/>
  <c r="K12" i="14" s="1"/>
  <c r="C44" i="11"/>
  <c r="H12" i="14" s="1"/>
  <c r="F34" i="11"/>
  <c r="K31" i="14" s="1"/>
  <c r="D34" i="11"/>
  <c r="I31" i="14" s="1"/>
  <c r="J32" i="11"/>
  <c r="O25" i="14" s="1"/>
  <c r="H23" i="11"/>
  <c r="M6" i="14" s="1"/>
  <c r="F23" i="11"/>
  <c r="K6" i="14" s="1"/>
  <c r="C23" i="11"/>
  <c r="H6" i="14" s="1"/>
  <c r="L40" i="11"/>
  <c r="Q33" i="14" s="1"/>
  <c r="K40" i="11"/>
  <c r="P33" i="14" s="1"/>
  <c r="H44" i="11"/>
  <c r="M12" i="14" s="1"/>
  <c r="G44" i="11"/>
  <c r="L12" i="14" s="1"/>
  <c r="E44" i="11"/>
  <c r="J12" i="14" s="1"/>
  <c r="D44" i="11"/>
  <c r="I12" i="14" s="1"/>
  <c r="J9" i="11"/>
  <c r="O18" i="14" s="1"/>
  <c r="I17" i="11"/>
  <c r="H34" i="11"/>
  <c r="M31" i="14" s="1"/>
  <c r="G34" i="11"/>
  <c r="L31" i="14" s="1"/>
  <c r="E34" i="11"/>
  <c r="J31" i="14" s="1"/>
  <c r="C34" i="11"/>
  <c r="H31" i="14" s="1"/>
  <c r="K28" i="11"/>
  <c r="P24" i="14" s="1"/>
  <c r="I19" i="11"/>
  <c r="G23" i="11"/>
  <c r="L6" i="14" s="1"/>
  <c r="E23" i="11"/>
  <c r="J6" i="14" s="1"/>
  <c r="D23" i="11"/>
  <c r="I6" i="14" s="1"/>
  <c r="E3" i="11"/>
  <c r="C3" i="11"/>
  <c r="D3" i="11"/>
  <c r="L3" i="11"/>
  <c r="M3" i="11"/>
  <c r="J3" i="11"/>
  <c r="N3" i="11"/>
  <c r="K3" i="11"/>
  <c r="G3" i="11"/>
  <c r="H3" i="11"/>
  <c r="I3" i="11"/>
  <c r="F3" i="11"/>
  <c r="O38" i="14" l="1"/>
  <c r="P53" i="11"/>
  <c r="D56" i="12" s="1"/>
  <c r="H38" i="14"/>
  <c r="Q28" i="14"/>
  <c r="K16" i="14"/>
  <c r="F52" i="11"/>
  <c r="M16" i="14"/>
  <c r="H52" i="11"/>
  <c r="I9" i="14"/>
  <c r="L16" i="14"/>
  <c r="G52" i="11"/>
  <c r="Q16" i="14"/>
  <c r="L52" i="11"/>
  <c r="P16" i="14"/>
  <c r="K52" i="11"/>
  <c r="S16" i="14"/>
  <c r="N52" i="11"/>
  <c r="R16" i="14"/>
  <c r="M52" i="11"/>
  <c r="N16" i="14"/>
  <c r="I52" i="11"/>
  <c r="I16" i="14"/>
  <c r="D52" i="11"/>
  <c r="J16" i="14"/>
  <c r="E52" i="11"/>
  <c r="T16" i="14"/>
  <c r="O52" i="11"/>
  <c r="O16" i="14"/>
  <c r="J52" i="11"/>
  <c r="J55" i="11" s="1"/>
  <c r="Q9" i="14"/>
  <c r="N9" i="14"/>
  <c r="R9" i="14"/>
  <c r="J9" i="14"/>
  <c r="M9" i="14"/>
  <c r="O28" i="14"/>
  <c r="S9" i="14"/>
  <c r="J28" i="14"/>
  <c r="T28" i="14"/>
  <c r="I28" i="14"/>
  <c r="T10" i="14"/>
  <c r="T11" i="14"/>
  <c r="P9" i="14"/>
  <c r="H28" i="14"/>
  <c r="L28" i="14"/>
  <c r="O9" i="14"/>
  <c r="H9" i="14"/>
  <c r="S28" i="14"/>
  <c r="H16" i="14"/>
  <c r="C52" i="11"/>
  <c r="N28" i="14"/>
  <c r="K28" i="14"/>
  <c r="M28" i="14"/>
  <c r="R28" i="14"/>
  <c r="P28" i="14"/>
  <c r="U25" i="14"/>
  <c r="V25" i="14" s="1"/>
  <c r="N11" i="14"/>
  <c r="I10" i="14"/>
  <c r="H11" i="14"/>
  <c r="Q11" i="14"/>
  <c r="S10" i="14"/>
  <c r="R10" i="14"/>
  <c r="T9" i="14"/>
  <c r="I11" i="14"/>
  <c r="R11" i="14"/>
  <c r="L10" i="14"/>
  <c r="S11" i="14"/>
  <c r="Q10" i="14"/>
  <c r="Q38" i="14"/>
  <c r="Q20" i="14"/>
  <c r="K9" i="14"/>
  <c r="O11" i="14"/>
  <c r="H10" i="14"/>
  <c r="J10" i="14"/>
  <c r="P38" i="14"/>
  <c r="P20" i="14"/>
  <c r="K38" i="14"/>
  <c r="K20" i="14"/>
  <c r="K22" i="14" s="1"/>
  <c r="S38" i="14"/>
  <c r="S20" i="14"/>
  <c r="L9" i="14"/>
  <c r="P11" i="14"/>
  <c r="K10" i="14"/>
  <c r="N10" i="14"/>
  <c r="I38" i="14"/>
  <c r="I20" i="14"/>
  <c r="U17" i="14"/>
  <c r="V17" i="14" s="1"/>
  <c r="J11" i="14"/>
  <c r="P10" i="14"/>
  <c r="M38" i="14"/>
  <c r="M20" i="14"/>
  <c r="N38" i="14"/>
  <c r="N20" i="14"/>
  <c r="L11" i="14"/>
  <c r="O10" i="14"/>
  <c r="R38" i="14"/>
  <c r="R20" i="14"/>
  <c r="T38" i="14"/>
  <c r="T20" i="14"/>
  <c r="O20" i="14"/>
  <c r="M11" i="14"/>
  <c r="M10" i="14"/>
  <c r="K11" i="14"/>
  <c r="J38" i="14"/>
  <c r="J20" i="14"/>
  <c r="L38" i="14"/>
  <c r="L20" i="14"/>
  <c r="H5" i="14"/>
  <c r="P5" i="11"/>
  <c r="D5" i="12" s="1"/>
  <c r="H8" i="14"/>
  <c r="U33" i="14"/>
  <c r="H19" i="14"/>
  <c r="U19" i="14" s="1"/>
  <c r="U36" i="14"/>
  <c r="U24" i="14"/>
  <c r="H20" i="14"/>
  <c r="U32" i="14"/>
  <c r="V32" i="14" s="1"/>
  <c r="U30" i="14"/>
  <c r="U18" i="14"/>
  <c r="U7" i="14"/>
  <c r="U6" i="14"/>
  <c r="U12" i="14"/>
  <c r="U31" i="14"/>
  <c r="U13" i="14"/>
  <c r="P50" i="11"/>
  <c r="D49" i="12" s="1"/>
  <c r="P30" i="11"/>
  <c r="D31" i="12" s="1"/>
  <c r="P42" i="11"/>
  <c r="D47" i="12" s="1"/>
  <c r="P21" i="11"/>
  <c r="D21" i="12" s="1"/>
  <c r="P7" i="11"/>
  <c r="P25" i="11"/>
  <c r="D25" i="12" s="1"/>
  <c r="P46" i="11"/>
  <c r="D45" i="12" s="1"/>
  <c r="E45" i="12" s="1"/>
  <c r="P34" i="11"/>
  <c r="D35" i="12" s="1"/>
  <c r="E35" i="12" s="1"/>
  <c r="P23" i="11"/>
  <c r="D23" i="12" s="1"/>
  <c r="F23" i="12" s="1"/>
  <c r="G23" i="12" s="1"/>
  <c r="P26" i="11"/>
  <c r="D27" i="12" s="1"/>
  <c r="E27" i="12" s="1"/>
  <c r="P40" i="11"/>
  <c r="D41" i="12" s="1"/>
  <c r="E41" i="12" s="1"/>
  <c r="P13" i="11"/>
  <c r="D13" i="12" s="1"/>
  <c r="F13" i="12" s="1"/>
  <c r="G13" i="12" s="1"/>
  <c r="P19" i="11"/>
  <c r="D19" i="12" s="1"/>
  <c r="E19" i="12" s="1"/>
  <c r="P28" i="11"/>
  <c r="D29" i="12" s="1"/>
  <c r="P11" i="11"/>
  <c r="D11" i="12" s="1"/>
  <c r="P32" i="11"/>
  <c r="D33" i="12" s="1"/>
  <c r="F33" i="12" s="1"/>
  <c r="P36" i="11"/>
  <c r="D37" i="12" s="1"/>
  <c r="E37" i="12" s="1"/>
  <c r="P44" i="11"/>
  <c r="D43" i="12" s="1"/>
  <c r="E43" i="12" s="1"/>
  <c r="P9" i="11"/>
  <c r="P17" i="11"/>
  <c r="D17" i="12" s="1"/>
  <c r="P15" i="11"/>
  <c r="D15" i="12" s="1"/>
  <c r="P38" i="11"/>
  <c r="D39" i="12" s="1"/>
  <c r="E39" i="12" s="1"/>
  <c r="P3" i="11"/>
  <c r="U35" i="14" l="1"/>
  <c r="W35" i="14" s="1"/>
  <c r="X35" i="14" s="1"/>
  <c r="F56" i="12"/>
  <c r="G56" i="12" s="1"/>
  <c r="E56" i="12"/>
  <c r="E29" i="12"/>
  <c r="T22" i="14"/>
  <c r="J22" i="14"/>
  <c r="N22" i="14"/>
  <c r="L22" i="14"/>
  <c r="P22" i="14"/>
  <c r="O22" i="14"/>
  <c r="M22" i="14"/>
  <c r="I22" i="14"/>
  <c r="R22" i="14"/>
  <c r="P52" i="11"/>
  <c r="S22" i="14"/>
  <c r="Q22" i="14"/>
  <c r="T14" i="14"/>
  <c r="I14" i="14"/>
  <c r="P14" i="14"/>
  <c r="K14" i="14"/>
  <c r="M14" i="14"/>
  <c r="Q14" i="14"/>
  <c r="L14" i="14"/>
  <c r="R14" i="14"/>
  <c r="O14" i="14"/>
  <c r="S14" i="14"/>
  <c r="N14" i="14"/>
  <c r="J14" i="14"/>
  <c r="U16" i="14"/>
  <c r="V16" i="14" s="1"/>
  <c r="H22" i="14"/>
  <c r="U5" i="14"/>
  <c r="H14" i="14"/>
  <c r="U28" i="14"/>
  <c r="W25" i="14"/>
  <c r="X25" i="14" s="1"/>
  <c r="W17" i="14"/>
  <c r="X17" i="14" s="1"/>
  <c r="U11" i="14"/>
  <c r="V11" i="14" s="1"/>
  <c r="U10" i="14"/>
  <c r="U34" i="14"/>
  <c r="V34" i="14" s="1"/>
  <c r="U8" i="14"/>
  <c r="V8" i="14" s="1"/>
  <c r="F5" i="12"/>
  <c r="G5" i="12" s="1"/>
  <c r="E5" i="12"/>
  <c r="U37" i="14"/>
  <c r="W37" i="14" s="1"/>
  <c r="X37" i="14" s="1"/>
  <c r="U9" i="14"/>
  <c r="W9" i="14" s="1"/>
  <c r="X9" i="14" s="1"/>
  <c r="U20" i="14"/>
  <c r="V20" i="14" s="1"/>
  <c r="V24" i="14"/>
  <c r="W24" i="14"/>
  <c r="W32" i="14"/>
  <c r="X32" i="14" s="1"/>
  <c r="V12" i="14"/>
  <c r="W12" i="14"/>
  <c r="X12" i="14" s="1"/>
  <c r="V36" i="14"/>
  <c r="W36" i="14"/>
  <c r="X36" i="14" s="1"/>
  <c r="V33" i="14"/>
  <c r="W33" i="14"/>
  <c r="X33" i="14" s="1"/>
  <c r="W7" i="14"/>
  <c r="X7" i="14" s="1"/>
  <c r="V7" i="14"/>
  <c r="V6" i="14"/>
  <c r="W6" i="14"/>
  <c r="V18" i="14"/>
  <c r="W18" i="14"/>
  <c r="X18" i="14" s="1"/>
  <c r="V31" i="14"/>
  <c r="W31" i="14"/>
  <c r="X31" i="14" s="1"/>
  <c r="V19" i="14"/>
  <c r="W19" i="14"/>
  <c r="X19" i="14" s="1"/>
  <c r="V30" i="14"/>
  <c r="W30" i="14"/>
  <c r="V13" i="14"/>
  <c r="W13" i="14"/>
  <c r="X13" i="14" s="1"/>
  <c r="D7" i="12"/>
  <c r="F7" i="12" s="1"/>
  <c r="G7" i="12" s="1"/>
  <c r="F47" i="12"/>
  <c r="G47" i="12" s="1"/>
  <c r="E31" i="12"/>
  <c r="F31" i="12"/>
  <c r="G31" i="12" s="1"/>
  <c r="F11" i="12"/>
  <c r="G11" i="12" s="1"/>
  <c r="F21" i="12"/>
  <c r="G21" i="12" s="1"/>
  <c r="E21" i="12"/>
  <c r="E47" i="12"/>
  <c r="F25" i="12"/>
  <c r="G25" i="12" s="1"/>
  <c r="E25" i="12"/>
  <c r="F45" i="12"/>
  <c r="G45" i="12" s="1"/>
  <c r="F43" i="12"/>
  <c r="G43" i="12" s="1"/>
  <c r="F49" i="12"/>
  <c r="G49" i="12" s="1"/>
  <c r="E49" i="12"/>
  <c r="E13" i="12"/>
  <c r="E17" i="12"/>
  <c r="F17" i="12"/>
  <c r="G17" i="12" s="1"/>
  <c r="E11" i="12"/>
  <c r="E15" i="12"/>
  <c r="F15" i="12"/>
  <c r="G15" i="12" s="1"/>
  <c r="D3" i="12"/>
  <c r="D9" i="12"/>
  <c r="E9" i="12" s="1"/>
  <c r="F19" i="12"/>
  <c r="G19" i="12" s="1"/>
  <c r="F35" i="12"/>
  <c r="G35" i="12" s="1"/>
  <c r="E23" i="12"/>
  <c r="F29" i="12"/>
  <c r="G29" i="12" s="1"/>
  <c r="F27" i="12"/>
  <c r="G27" i="12" s="1"/>
  <c r="G33" i="12"/>
  <c r="E33" i="12"/>
  <c r="F41" i="12"/>
  <c r="G41" i="12" s="1"/>
  <c r="F39" i="12"/>
  <c r="G39" i="12" s="1"/>
  <c r="F37" i="12"/>
  <c r="G37" i="12" s="1"/>
  <c r="V35" i="14" l="1"/>
  <c r="W5" i="14"/>
  <c r="X5" i="14" s="1"/>
  <c r="V10" i="14"/>
  <c r="U38" i="14"/>
  <c r="X30" i="14"/>
  <c r="X24" i="14"/>
  <c r="W28" i="14"/>
  <c r="V5" i="14"/>
  <c r="W16" i="14"/>
  <c r="U22" i="14"/>
  <c r="W34" i="14"/>
  <c r="X34" i="14" s="1"/>
  <c r="W11" i="14"/>
  <c r="X11" i="14" s="1"/>
  <c r="W10" i="14"/>
  <c r="X10" i="14" s="1"/>
  <c r="D52" i="12"/>
  <c r="W8" i="14"/>
  <c r="X8" i="14" s="1"/>
  <c r="W20" i="14"/>
  <c r="X20" i="14" s="1"/>
  <c r="U14" i="14"/>
  <c r="V14" i="14" s="1"/>
  <c r="V37" i="14"/>
  <c r="V9" i="14"/>
  <c r="X6" i="14"/>
  <c r="E7" i="12"/>
  <c r="F3" i="12"/>
  <c r="E3" i="12"/>
  <c r="F9" i="12"/>
  <c r="G9" i="12" s="1"/>
  <c r="X16" i="14" l="1"/>
  <c r="W22" i="14"/>
  <c r="W38" i="14"/>
  <c r="X38" i="14" s="1"/>
  <c r="W14" i="14"/>
  <c r="G3" i="12"/>
  <c r="X14" i="14" l="1"/>
  <c r="W39" i="14"/>
  <c r="X28" i="14"/>
  <c r="V28" i="14"/>
  <c r="H39" i="14"/>
  <c r="U26" i="14"/>
  <c r="V38" i="14" s="1"/>
  <c r="G39" i="14"/>
  <c r="F52" i="12"/>
  <c r="F53" i="12" s="1"/>
  <c r="E52" i="12"/>
  <c r="G52" i="12" l="1"/>
  <c r="S39" i="14"/>
  <c r="N39" i="14"/>
  <c r="R39" i="14"/>
  <c r="J39" i="14"/>
  <c r="Q39" i="14"/>
  <c r="I39" i="14"/>
  <c r="O39" i="14"/>
  <c r="P39" i="14"/>
  <c r="L39" i="14"/>
  <c r="K39" i="14"/>
  <c r="M39" i="14"/>
  <c r="T39" i="14"/>
  <c r="V22" i="14"/>
  <c r="U39" i="14"/>
  <c r="V45" i="14" l="1"/>
  <c r="Y46" i="14"/>
  <c r="M40" i="14"/>
  <c r="J40" i="14"/>
  <c r="S40" i="14"/>
  <c r="P40" i="14"/>
  <c r="V39" i="14"/>
  <c r="X22" i="14"/>
  <c r="W43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Matthos</author>
  </authors>
  <commentList>
    <comment ref="A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To edit this list, put cursor in cell A2, goto menu </t>
        </r>
        <r>
          <rPr>
            <b/>
            <u/>
            <sz val="8"/>
            <color indexed="81"/>
            <rFont val="Tahoma"/>
            <family val="2"/>
          </rPr>
          <t>D</t>
        </r>
        <r>
          <rPr>
            <b/>
            <sz val="8"/>
            <color indexed="81"/>
            <rFont val="Tahoma"/>
            <family val="2"/>
          </rPr>
          <t>ata, Va</t>
        </r>
        <r>
          <rPr>
            <b/>
            <u/>
            <sz val="8"/>
            <color indexed="81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idation, and update the values in the </t>
        </r>
        <r>
          <rPr>
            <b/>
            <u/>
            <sz val="8"/>
            <color indexed="81"/>
            <rFont val="Tahoma"/>
            <family val="2"/>
          </rPr>
          <t>S</t>
        </r>
        <r>
          <rPr>
            <b/>
            <sz val="8"/>
            <color indexed="81"/>
            <rFont val="Tahoma"/>
            <family val="2"/>
          </rPr>
          <t>ource box.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Matthos</author>
  </authors>
  <commentList>
    <comment ref="A1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 xml:space="preserve">To edit this list, put cursor in cell A2, goto menu </t>
        </r>
        <r>
          <rPr>
            <b/>
            <u/>
            <sz val="8"/>
            <color indexed="81"/>
            <rFont val="Tahoma"/>
            <family val="2"/>
          </rPr>
          <t>D</t>
        </r>
        <r>
          <rPr>
            <b/>
            <sz val="8"/>
            <color indexed="81"/>
            <rFont val="Tahoma"/>
            <family val="2"/>
          </rPr>
          <t>ata, Va</t>
        </r>
        <r>
          <rPr>
            <b/>
            <u/>
            <sz val="8"/>
            <color indexed="81"/>
            <rFont val="Tahoma"/>
            <family val="2"/>
          </rPr>
          <t>l</t>
        </r>
        <r>
          <rPr>
            <b/>
            <sz val="8"/>
            <color indexed="81"/>
            <rFont val="Tahoma"/>
            <family val="2"/>
          </rPr>
          <t xml:space="preserve">idation, and update the values in the </t>
        </r>
        <r>
          <rPr>
            <b/>
            <u/>
            <sz val="8"/>
            <color indexed="81"/>
            <rFont val="Tahoma"/>
            <family val="2"/>
          </rPr>
          <t>S</t>
        </r>
        <r>
          <rPr>
            <b/>
            <sz val="8"/>
            <color indexed="81"/>
            <rFont val="Tahoma"/>
            <family val="2"/>
          </rPr>
          <t>ource box.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<sst xmlns="http://schemas.openxmlformats.org/spreadsheetml/2006/main" count="542" uniqueCount="241">
  <si>
    <t>Check Amount</t>
  </si>
  <si>
    <t>G/L Code</t>
  </si>
  <si>
    <t>Payee</t>
  </si>
  <si>
    <t>Previous Year Contribution</t>
  </si>
  <si>
    <t>Used For</t>
  </si>
  <si>
    <t>Remaining %</t>
  </si>
  <si>
    <t>Requested by</t>
  </si>
  <si>
    <t>Method of Distribution</t>
  </si>
  <si>
    <t>File Date</t>
  </si>
  <si>
    <t>Constructed Key Field</t>
  </si>
  <si>
    <t>Category</t>
  </si>
  <si>
    <t>Account Title</t>
  </si>
  <si>
    <t>Date Check Request Initiated</t>
  </si>
  <si>
    <t>Signed Off by</t>
  </si>
  <si>
    <t xml:space="preserve">Explanation </t>
  </si>
  <si>
    <t xml:space="preserve"> Check Number</t>
  </si>
  <si>
    <t>Invoice PAID</t>
  </si>
  <si>
    <t>SPENT %</t>
  </si>
  <si>
    <t>Expenditures</t>
  </si>
  <si>
    <t>Program Director Benefits</t>
  </si>
  <si>
    <t>School Ready Funding 4150-09-0500-000-….</t>
  </si>
  <si>
    <t>School Ready</t>
  </si>
  <si>
    <t>Pro Dir Professional Develop</t>
  </si>
  <si>
    <t xml:space="preserve">Program Director Stationery &amp; Supplies </t>
  </si>
  <si>
    <t>(10200 Longevity , 11000 FICA , 11100 IPERS &amp; 11300 EMP Ins)</t>
  </si>
  <si>
    <t>Program Director Postage</t>
  </si>
  <si>
    <t>Program Director Mileage</t>
  </si>
  <si>
    <t>Invoice Date: Date submitted for payment</t>
  </si>
  <si>
    <t xml:space="preserve"> </t>
  </si>
  <si>
    <t xml:space="preserve">SR Admin TORT Liability Insurance </t>
  </si>
  <si>
    <t>July</t>
  </si>
  <si>
    <t>March</t>
  </si>
  <si>
    <t>April</t>
  </si>
  <si>
    <t>May</t>
  </si>
  <si>
    <t>Program Director supplies etc.…</t>
  </si>
  <si>
    <t>Year End Estimates</t>
  </si>
  <si>
    <t>ACCRUAL</t>
  </si>
  <si>
    <t xml:space="preserve">TORT Liability Insurance </t>
  </si>
  <si>
    <t>Contractor/Provider</t>
  </si>
  <si>
    <t>Fiscal Agent Fee &amp; Employer of Record</t>
  </si>
  <si>
    <t>Board Supports</t>
  </si>
  <si>
    <t>Subtotal</t>
  </si>
  <si>
    <t>Grand Totals</t>
  </si>
  <si>
    <t xml:space="preserve">TORT Liability </t>
  </si>
  <si>
    <t>Budget Revision</t>
  </si>
  <si>
    <t>Total Budgeted</t>
  </si>
  <si>
    <t>August</t>
  </si>
  <si>
    <t>September</t>
  </si>
  <si>
    <t>October</t>
  </si>
  <si>
    <t>November</t>
  </si>
  <si>
    <t>December</t>
  </si>
  <si>
    <t>January</t>
  </si>
  <si>
    <t>February</t>
  </si>
  <si>
    <t xml:space="preserve">May </t>
  </si>
  <si>
    <t>June</t>
  </si>
  <si>
    <t>Total YTD Expended</t>
  </si>
  <si>
    <t>% Total Expended YTD</t>
  </si>
  <si>
    <t>Total Amount Remaining</t>
  </si>
  <si>
    <t>Mileage</t>
  </si>
  <si>
    <t>Program Director  Postage</t>
  </si>
  <si>
    <t>End of year Reconcile with Auditor Office</t>
  </si>
  <si>
    <t>Total disbursements made by Fiscal Agent each quarter</t>
  </si>
  <si>
    <t>Audit Report</t>
  </si>
  <si>
    <t>Total Remaining + Interest</t>
  </si>
  <si>
    <t>Interest</t>
  </si>
  <si>
    <t>Total CF + Interest + Revenue</t>
  </si>
  <si>
    <t>Total</t>
  </si>
  <si>
    <t>Grand Total Available</t>
  </si>
  <si>
    <t>Interest Earned</t>
  </si>
  <si>
    <t xml:space="preserve"> Revenue</t>
  </si>
  <si>
    <t xml:space="preserve">Date of Deposits </t>
  </si>
  <si>
    <t>Shows an error</t>
  </si>
  <si>
    <t>Refunds Received</t>
  </si>
  <si>
    <t>Audit Fee</t>
  </si>
  <si>
    <t>Program Director Professional Development</t>
  </si>
  <si>
    <t xml:space="preserve">Audit Fee </t>
  </si>
  <si>
    <t>Fiscal Agent &amp; Employer of Record</t>
  </si>
  <si>
    <t>Association Membership</t>
  </si>
  <si>
    <t>Balance with Interest</t>
  </si>
  <si>
    <t xml:space="preserve">Name of Early Childhood Iowa Area: </t>
  </si>
  <si>
    <t xml:space="preserve">Account Title </t>
  </si>
  <si>
    <t>Program Director Longevity</t>
  </si>
  <si>
    <t xml:space="preserve"> Board Supports (operational)</t>
  </si>
  <si>
    <t>Fiscal Agent - Employer of Record</t>
  </si>
  <si>
    <t>Allocations &amp; Carry Forward Contracts</t>
  </si>
  <si>
    <t>Allocation</t>
  </si>
  <si>
    <t xml:space="preserve">Budget Revisions </t>
  </si>
  <si>
    <t>Accrual pd in 25 for 24</t>
  </si>
  <si>
    <t>Carry Forward to FY 2025</t>
  </si>
  <si>
    <t xml:space="preserve">Financial Audit Fee </t>
  </si>
  <si>
    <t xml:space="preserve">July </t>
  </si>
  <si>
    <t>Carry Over</t>
  </si>
  <si>
    <t>% Remaining</t>
  </si>
  <si>
    <t>Totals</t>
  </si>
  <si>
    <t>Sept</t>
  </si>
  <si>
    <t>Oct</t>
  </si>
  <si>
    <t>Nov</t>
  </si>
  <si>
    <t>Dec</t>
  </si>
  <si>
    <t>Jan</t>
  </si>
  <si>
    <t>Feb</t>
  </si>
  <si>
    <t>Accrual pd in 26 for 25</t>
  </si>
  <si>
    <t>Allocation FY 26</t>
  </si>
  <si>
    <t>Fiscal Year 26</t>
  </si>
  <si>
    <t>ECI Admin Subtotal</t>
  </si>
  <si>
    <t>Home Visitation</t>
  </si>
  <si>
    <t>Administration</t>
  </si>
  <si>
    <t>Community Planning &amp; Collaboration Supports</t>
  </si>
  <si>
    <t>Sac County Health Services</t>
  </si>
  <si>
    <t xml:space="preserve"> Subtotal</t>
  </si>
  <si>
    <t xml:space="preserve">Operations Stationery mileage and provider dev. </t>
  </si>
  <si>
    <t>Operations Support and Memberships</t>
  </si>
  <si>
    <t>Program Discretionary Funds</t>
  </si>
  <si>
    <t>Sac County Health Services - STEPS</t>
  </si>
  <si>
    <t>Crawford County Community Health - STEPS</t>
  </si>
  <si>
    <t>Low-Income Preschool Support Various Preschools</t>
  </si>
  <si>
    <t xml:space="preserve">Early Childhood Coordination Salary </t>
  </si>
  <si>
    <t xml:space="preserve">Early Childhood Coordination Benefits </t>
  </si>
  <si>
    <t>Crawford County Community Health</t>
  </si>
  <si>
    <t xml:space="preserve">Buena Vista, Crawford, Sac, Early Childhood Iowa </t>
  </si>
  <si>
    <t>Early Childhood Expenditure Report FY 26</t>
  </si>
  <si>
    <t>Early Childhood Coordination Longevity</t>
  </si>
  <si>
    <t>Crawford County Community Health - Oral Health</t>
  </si>
  <si>
    <t>Professional Development Mini-Grants</t>
  </si>
  <si>
    <t>Carry Forward Admin - Unallocated</t>
  </si>
  <si>
    <t>STEPS Crawford-Buena Vista Discetionary</t>
  </si>
  <si>
    <t>STEPS Sac - Discretionary</t>
  </si>
  <si>
    <t>STEPS Crawford-Home Visitation</t>
  </si>
  <si>
    <t>STEPS Sac-Home Visitation</t>
  </si>
  <si>
    <t xml:space="preserve">Preschool Scholarship -Community </t>
  </si>
  <si>
    <t>Preschool Scholarship - Discretionary</t>
  </si>
  <si>
    <t>Oral Health -Program Discretionary</t>
  </si>
  <si>
    <t>Carry Forward - Administration</t>
  </si>
  <si>
    <t>Carry Forward_Program Disretionary</t>
  </si>
  <si>
    <t>Carry Forward_Home Vistiation</t>
  </si>
  <si>
    <t>Early Childhood Coordination Support</t>
  </si>
  <si>
    <r>
      <t xml:space="preserve"> STEPS - Crawford &amp; Buena Vista</t>
    </r>
    <r>
      <rPr>
        <sz val="12"/>
        <rFont val="Arial"/>
        <family val="2"/>
      </rPr>
      <t>_Home Visitation</t>
    </r>
  </si>
  <si>
    <r>
      <t xml:space="preserve">Program Director Salary </t>
    </r>
    <r>
      <rPr>
        <sz val="12"/>
        <rFont val="Arial"/>
        <family val="2"/>
      </rPr>
      <t xml:space="preserve">Community Planning </t>
    </r>
  </si>
  <si>
    <r>
      <t>STEPS - Crawford &amp; Buena Vista</t>
    </r>
    <r>
      <rPr>
        <sz val="12"/>
        <rFont val="Arial"/>
        <family val="2"/>
      </rPr>
      <t>_Program Discretionary</t>
    </r>
  </si>
  <si>
    <r>
      <t xml:space="preserve"> Family STEPS - Sac</t>
    </r>
    <r>
      <rPr>
        <sz val="12"/>
        <rFont val="Arial"/>
        <family val="2"/>
      </rPr>
      <t xml:space="preserve">_Home Vistiation </t>
    </r>
  </si>
  <si>
    <r>
      <t>STEPS - Sac</t>
    </r>
    <r>
      <rPr>
        <sz val="12"/>
        <rFont val="Arial"/>
        <family val="2"/>
      </rPr>
      <t xml:space="preserve">_Program Discretionary </t>
    </r>
  </si>
  <si>
    <r>
      <t>Low-Income Preschool Support</t>
    </r>
    <r>
      <rPr>
        <sz val="12"/>
        <rFont val="Arial"/>
        <family val="2"/>
      </rPr>
      <t>_Program Discretionary</t>
    </r>
  </si>
  <si>
    <r>
      <t>Low-Income Preschool Support_</t>
    </r>
    <r>
      <rPr>
        <sz val="12"/>
        <rFont val="Arial"/>
        <family val="2"/>
      </rPr>
      <t>Community Planning</t>
    </r>
  </si>
  <si>
    <r>
      <t xml:space="preserve"> Oral Health - Crawford County</t>
    </r>
    <r>
      <rPr>
        <sz val="12"/>
        <rFont val="Arial"/>
        <family val="2"/>
      </rPr>
      <t>_Program Discretionary</t>
    </r>
  </si>
  <si>
    <t>LIPS total</t>
  </si>
  <si>
    <t>Sac Total</t>
  </si>
  <si>
    <t>Craw-BV Total</t>
  </si>
  <si>
    <t xml:space="preserve">BVCS Early ChildhoodTotals </t>
  </si>
  <si>
    <t xml:space="preserve">Interest </t>
  </si>
  <si>
    <r>
      <t xml:space="preserve">Program Director Salary </t>
    </r>
    <r>
      <rPr>
        <sz val="12"/>
        <rFont val="Arial"/>
        <family val="2"/>
      </rPr>
      <t>Admin</t>
    </r>
  </si>
  <si>
    <t>Salary Total</t>
  </si>
  <si>
    <t>41262 -26060</t>
  </si>
  <si>
    <t>41360-42260</t>
  </si>
  <si>
    <t>41363-41460</t>
  </si>
  <si>
    <t>60=10060</t>
  </si>
  <si>
    <t>Allowed Carry Forward into FY 27 (20% FY 26 funding)</t>
  </si>
  <si>
    <t>Quarterly Payments</t>
  </si>
  <si>
    <t>Family STEPS</t>
  </si>
  <si>
    <t>Annette Koster</t>
  </si>
  <si>
    <t>Office Depot</t>
  </si>
  <si>
    <t xml:space="preserve">Salary </t>
  </si>
  <si>
    <t>ECI Admin and Comm.Planning $2,045.40</t>
  </si>
  <si>
    <t>ECI Admin and Comm.Planning $2,045.41</t>
  </si>
  <si>
    <t>Longevity</t>
  </si>
  <si>
    <t>FICA</t>
  </si>
  <si>
    <t>IPERS</t>
  </si>
  <si>
    <t>EMP Group</t>
  </si>
  <si>
    <t>TORT Liability Insurance</t>
  </si>
  <si>
    <t>Admin</t>
  </si>
  <si>
    <t>Program Director Salary - Community</t>
  </si>
  <si>
    <t>Program Director Salary - Admin</t>
  </si>
  <si>
    <t>Websites to Impress</t>
  </si>
  <si>
    <t>Operational</t>
  </si>
  <si>
    <t>Accrual Paid in FY 26 for FY25</t>
  </si>
  <si>
    <t>7/18/2025-8/14/2025</t>
  </si>
  <si>
    <t>7/1/2025-7/31/2025</t>
  </si>
  <si>
    <t>7/1/2025-7/17/2025</t>
  </si>
  <si>
    <t>Oral  Health</t>
  </si>
  <si>
    <t>7/1/25-8/14/25</t>
  </si>
  <si>
    <t>Stone Printing Office Supplies</t>
  </si>
  <si>
    <t>Office</t>
  </si>
  <si>
    <t>Association of Early Childhood Iowa</t>
  </si>
  <si>
    <t>Board</t>
  </si>
  <si>
    <t xml:space="preserve">Office </t>
  </si>
  <si>
    <t>Telecomute expenses</t>
  </si>
  <si>
    <t xml:space="preserve">Mileage </t>
  </si>
  <si>
    <t xml:space="preserve"> July &amp; August</t>
  </si>
  <si>
    <t>black toner</t>
  </si>
  <si>
    <t>annual fee</t>
  </si>
  <si>
    <t>School Ready Admin</t>
  </si>
  <si>
    <t>School Ready Quality</t>
  </si>
  <si>
    <t>School Ready General</t>
  </si>
  <si>
    <t>School Ready Carry Over</t>
  </si>
  <si>
    <t>EC Account Claosed ~ interst</t>
  </si>
  <si>
    <t>Early Childhood Carry Over</t>
  </si>
  <si>
    <t>Carry Forward - LIPS /TBD</t>
  </si>
  <si>
    <t>Unity Ridge Lutheran School</t>
  </si>
  <si>
    <t>LIPS</t>
  </si>
  <si>
    <t>Provider Developmnet - Community Planning..</t>
  </si>
  <si>
    <t xml:space="preserve">Budget to Auditor office not split out. </t>
  </si>
  <si>
    <t>CF-LIPS - Program Discretionary- To Be Determined</t>
  </si>
  <si>
    <t>CF-Provider Development - Program Discretionary-To Be Determined</t>
  </si>
  <si>
    <t>BVCS Early Childhood Iowa Carry-Over TBD might change</t>
  </si>
  <si>
    <r>
      <t>CF-LIPS -</t>
    </r>
    <r>
      <rPr>
        <sz val="14"/>
        <color theme="4" tint="-0.499984740745262"/>
        <rFont val="Arial"/>
        <family val="2"/>
      </rPr>
      <t>Revisit</t>
    </r>
    <r>
      <rPr>
        <sz val="14"/>
        <rFont val="Arial"/>
        <family val="2"/>
      </rPr>
      <t>- Program Discretionary</t>
    </r>
  </si>
  <si>
    <r>
      <t>CF-Provider Development-</t>
    </r>
    <r>
      <rPr>
        <sz val="14"/>
        <color theme="4" tint="-0.499984740745262"/>
        <rFont val="Arial"/>
        <family val="2"/>
      </rPr>
      <t>Revisit</t>
    </r>
    <r>
      <rPr>
        <sz val="14"/>
        <rFont val="Arial"/>
        <family val="2"/>
      </rPr>
      <t>-Program Discretionary</t>
    </r>
  </si>
  <si>
    <t xml:space="preserve">CCNC needed in Auditor Budget. Was paid in FY 26 for FY 25. Needed code. </t>
  </si>
  <si>
    <t>Buena Vista County Auditor</t>
  </si>
  <si>
    <t>Fiscal Agent</t>
  </si>
  <si>
    <t>Telecommute</t>
  </si>
  <si>
    <t>Officd Depot</t>
  </si>
  <si>
    <t>Office Supplies</t>
  </si>
  <si>
    <t>toner balck &amp; color plus a 2026 agenda</t>
  </si>
  <si>
    <t>Telecommute Nov</t>
  </si>
  <si>
    <t>Mirosoft 360</t>
  </si>
  <si>
    <t>Training</t>
  </si>
  <si>
    <t>Hotel Association meeting training</t>
  </si>
  <si>
    <t>Immanuel Lutheran Preschool</t>
  </si>
  <si>
    <t>Sept - Dec</t>
  </si>
  <si>
    <r>
      <t xml:space="preserve">Association Membership </t>
    </r>
    <r>
      <rPr>
        <sz val="11"/>
        <rFont val="Arial"/>
        <family val="2"/>
      </rPr>
      <t>(Board Support)</t>
    </r>
  </si>
  <si>
    <t>Postage (Breda Post Office)</t>
  </si>
  <si>
    <t xml:space="preserve">Alta Community School </t>
  </si>
  <si>
    <t>Sept-Dec</t>
  </si>
  <si>
    <t>Saint Rose of Lima</t>
  </si>
  <si>
    <t xml:space="preserve">Sioux Central </t>
  </si>
  <si>
    <t>Operations Telecommute &amp; Offfice Supplies</t>
  </si>
  <si>
    <t>11/17/2025-12/4/2025</t>
  </si>
  <si>
    <t>12/5/2026-1/15/2026</t>
  </si>
  <si>
    <t>12/5/2025-1/15/2026</t>
  </si>
  <si>
    <t>Iowa  Communities Insurance Pool Grant</t>
  </si>
  <si>
    <t>Iowa Communities Pool Grant</t>
  </si>
  <si>
    <t>ICAP Grant Safety equipment</t>
  </si>
  <si>
    <t>ICAP Grant</t>
  </si>
  <si>
    <t>Professional Development Mini-Grant</t>
  </si>
  <si>
    <t>UDMO</t>
  </si>
  <si>
    <t>Moved from 4148 to 4150 account</t>
  </si>
  <si>
    <t>Carry Forward- Pro Dev. Program Disretionary</t>
  </si>
  <si>
    <t>Carry Forward-LIPS- Program Disretionaty</t>
  </si>
  <si>
    <t>Carry Forward -Professional Development /TBD</t>
  </si>
  <si>
    <t>Fiscal Agent - EOR</t>
  </si>
  <si>
    <t>Perinatal Mood Disorders of Care</t>
  </si>
  <si>
    <t>Crawford County Community Health Oral Health</t>
  </si>
  <si>
    <t>portion of audit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</si>
</sst>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00"/>
    <numFmt numFmtId="165" formatCode="[$-409]mmm\-yy;@"/>
    <numFmt numFmtId="166" formatCode="m/d/yyyy;@"/>
    <numFmt numFmtId="167" formatCode="mm/dd/yy;@"/>
    <numFmt numFmtId="168" formatCode="[$-409]mmmm\-yy;@"/>
    <numFmt numFmtId="169" formatCode="&quot;$&quot;#,##0.00"/>
  </numFmts>
  <fonts count="4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sz val="14"/>
      <name val="Arial"/>
      <family val="2"/>
    </font>
    <font>
      <sz val="11"/>
      <name val="Arial"/>
      <family val="2"/>
    </font>
    <font>
      <b/>
      <sz val="13.5"/>
      <name val="Arial"/>
      <family val="2"/>
    </font>
    <font>
      <sz val="10"/>
      <name val="Times New Roman"/>
      <family val="1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strike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0" tint="-0.499984740745262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sz val="12"/>
      <color theme="0" tint="-0.499984740745262"/>
      <name val="Arial"/>
      <family val="2"/>
    </font>
    <font>
      <b/>
      <sz val="14"/>
      <color theme="5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2"/>
      <color theme="1" tint="0.249977111117893"/>
      <name val="Arial"/>
      <family val="2"/>
    </font>
    <font>
      <sz val="12"/>
      <color theme="1"/>
      <name val="Calibri"/>
      <family val="2"/>
      <scheme val="minor"/>
    </font>
    <font>
      <sz val="10"/>
      <color theme="0" tint="-0.499984740745262"/>
      <name val="Arial"/>
      <family val="2"/>
    </font>
    <font>
      <sz val="14"/>
      <color theme="1"/>
      <name val="Arial"/>
      <family val="2"/>
    </font>
    <font>
      <b/>
      <sz val="14"/>
      <color theme="4" tint="-0.499984740745262"/>
      <name val="Arial"/>
      <family val="2"/>
    </font>
    <font>
      <sz val="14"/>
      <color theme="4" tint="-0.49998474074526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EFEF"/>
        <bgColor indexed="64"/>
      </patternFill>
    </fill>
    <fill>
      <patternFill patternType="solid">
        <fgColor rgb="FFD6D1B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4BD97"/>
        <bgColor indexed="64"/>
      </patternFill>
    </fill>
    <fill>
      <patternFill patternType="solid">
        <fgColor rgb="FFE2DE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7FFF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499984740745262"/>
      </right>
      <top style="thin">
        <color theme="0" tint="-0.14996795556505021"/>
      </top>
      <bottom/>
      <diagonal/>
    </border>
    <border>
      <left style="thin">
        <color theme="0" tint="-0.49998474074526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double">
        <color theme="0" tint="-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0" tint="-0.14996795556505021"/>
      </left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1499679555650502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60">
    <xf numFmtId="0" fontId="0" fillId="0" borderId="0" xfId="0"/>
    <xf numFmtId="0" fontId="6" fillId="2" borderId="1" xfId="0" applyFont="1" applyFill="1" applyBorder="1" applyAlignment="1">
      <alignment vertical="top" textRotation="45"/>
    </xf>
    <xf numFmtId="0" fontId="6" fillId="0" borderId="2" xfId="0" applyFont="1" applyBorder="1" applyAlignment="1">
      <alignment textRotation="45"/>
    </xf>
    <xf numFmtId="0" fontId="6" fillId="0" borderId="2" xfId="0" applyFont="1" applyBorder="1" applyAlignment="1">
      <alignment textRotation="45" wrapText="1"/>
    </xf>
    <xf numFmtId="0" fontId="7" fillId="0" borderId="0" xfId="0" applyFont="1"/>
    <xf numFmtId="44" fontId="7" fillId="0" borderId="0" xfId="1" applyFont="1"/>
    <xf numFmtId="0" fontId="7" fillId="0" borderId="0" xfId="0" applyFont="1" applyAlignment="1">
      <alignment vertical="center"/>
    </xf>
    <xf numFmtId="0" fontId="0" fillId="4" borderId="0" xfId="0" applyFill="1" applyProtection="1">
      <protection locked="0"/>
    </xf>
    <xf numFmtId="164" fontId="2" fillId="3" borderId="1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4" fontId="0" fillId="3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14" fontId="0" fillId="5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3" borderId="1" xfId="0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0" fontId="6" fillId="0" borderId="0" xfId="0" applyFont="1"/>
    <xf numFmtId="0" fontId="6" fillId="3" borderId="2" xfId="0" applyFont="1" applyFill="1" applyBorder="1" applyAlignment="1">
      <alignment textRotation="45"/>
    </xf>
    <xf numFmtId="0" fontId="6" fillId="5" borderId="2" xfId="0" applyFont="1" applyFill="1" applyBorder="1" applyAlignment="1">
      <alignment textRotation="45"/>
    </xf>
    <xf numFmtId="44" fontId="6" fillId="6" borderId="2" xfId="1" applyFont="1" applyFill="1" applyBorder="1" applyAlignment="1">
      <alignment horizontal="left" textRotation="45"/>
    </xf>
    <xf numFmtId="44" fontId="6" fillId="6" borderId="2" xfId="1" applyFont="1" applyFill="1" applyBorder="1" applyAlignment="1">
      <alignment textRotation="45"/>
    </xf>
    <xf numFmtId="0" fontId="0" fillId="2" borderId="1" xfId="0" applyFill="1" applyBorder="1" applyAlignment="1">
      <alignment vertical="center"/>
    </xf>
    <xf numFmtId="44" fontId="2" fillId="6" borderId="1" xfId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4" fontId="0" fillId="6" borderId="1" xfId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0" borderId="1" xfId="0" applyBorder="1"/>
    <xf numFmtId="166" fontId="0" fillId="0" borderId="1" xfId="0" applyNumberFormat="1" applyBorder="1" applyAlignment="1">
      <alignment vertical="center"/>
    </xf>
    <xf numFmtId="0" fontId="2" fillId="0" borderId="0" xfId="0" applyFont="1"/>
    <xf numFmtId="44" fontId="2" fillId="0" borderId="0" xfId="0" applyNumberFormat="1" applyFont="1"/>
    <xf numFmtId="10" fontId="2" fillId="0" borderId="0" xfId="0" applyNumberFormat="1" applyFont="1"/>
    <xf numFmtId="0" fontId="0" fillId="0" borderId="5" xfId="0" applyBorder="1"/>
    <xf numFmtId="0" fontId="1" fillId="0" borderId="1" xfId="0" applyFont="1" applyBorder="1"/>
    <xf numFmtId="14" fontId="0" fillId="0" borderId="1" xfId="0" applyNumberFormat="1" applyBorder="1"/>
    <xf numFmtId="0" fontId="0" fillId="8" borderId="1" xfId="0" applyFill="1" applyBorder="1"/>
    <xf numFmtId="0" fontId="6" fillId="9" borderId="1" xfId="0" applyFont="1" applyFill="1" applyBorder="1" applyAlignment="1" applyProtection="1">
      <alignment textRotation="45" wrapText="1"/>
      <protection locked="0"/>
    </xf>
    <xf numFmtId="0" fontId="6" fillId="0" borderId="1" xfId="0" applyFont="1" applyBorder="1" applyAlignment="1" applyProtection="1">
      <alignment textRotation="45"/>
      <protection locked="0"/>
    </xf>
    <xf numFmtId="0" fontId="1" fillId="0" borderId="1" xfId="0" applyFont="1" applyBorder="1" applyAlignment="1">
      <alignment vertical="center"/>
    </xf>
    <xf numFmtId="44" fontId="12" fillId="0" borderId="1" xfId="1" applyFont="1" applyFill="1" applyBorder="1" applyAlignment="1">
      <alignment horizontal="center" vertical="center"/>
    </xf>
    <xf numFmtId="0" fontId="2" fillId="10" borderId="0" xfId="0" applyFont="1" applyFill="1"/>
    <xf numFmtId="0" fontId="5" fillId="10" borderId="1" xfId="2" applyFont="1" applyFill="1" applyBorder="1" applyAlignment="1">
      <alignment horizontal="center" vertical="center"/>
    </xf>
    <xf numFmtId="0" fontId="8" fillId="10" borderId="1" xfId="2" applyFont="1" applyFill="1" applyBorder="1" applyAlignment="1">
      <alignment horizontal="center" vertical="center"/>
    </xf>
    <xf numFmtId="44" fontId="8" fillId="10" borderId="1" xfId="1" applyFont="1" applyFill="1" applyBorder="1" applyAlignment="1">
      <alignment horizontal="center" vertical="center"/>
    </xf>
    <xf numFmtId="44" fontId="12" fillId="10" borderId="1" xfId="1" applyFont="1" applyFill="1" applyBorder="1" applyAlignment="1">
      <alignment horizontal="center" vertical="center"/>
    </xf>
    <xf numFmtId="169" fontId="0" fillId="0" borderId="0" xfId="0" applyNumberFormat="1" applyAlignment="1">
      <alignment vertical="center"/>
    </xf>
    <xf numFmtId="44" fontId="1" fillId="0" borderId="0" xfId="0" applyNumberFormat="1" applyFont="1"/>
    <xf numFmtId="44" fontId="6" fillId="0" borderId="0" xfId="0" applyNumberFormat="1" applyFont="1"/>
    <xf numFmtId="0" fontId="5" fillId="0" borderId="0" xfId="0" applyFont="1"/>
    <xf numFmtId="44" fontId="12" fillId="0" borderId="0" xfId="1" applyFont="1" applyFill="1" applyBorder="1" applyAlignment="1">
      <alignment vertical="center"/>
    </xf>
    <xf numFmtId="44" fontId="5" fillId="0" borderId="0" xfId="0" applyNumberFormat="1" applyFont="1"/>
    <xf numFmtId="44" fontId="12" fillId="0" borderId="0" xfId="1" applyFont="1" applyBorder="1" applyAlignment="1">
      <alignment vertical="center"/>
    </xf>
    <xf numFmtId="44" fontId="6" fillId="12" borderId="1" xfId="1" applyFont="1" applyFill="1" applyBorder="1" applyAlignment="1" applyProtection="1">
      <alignment textRotation="45"/>
      <protection locked="0"/>
    </xf>
    <xf numFmtId="44" fontId="6" fillId="0" borderId="1" xfId="1" applyFont="1" applyFill="1" applyBorder="1" applyAlignment="1">
      <alignment vertical="center"/>
    </xf>
    <xf numFmtId="44" fontId="6" fillId="0" borderId="1" xfId="0" applyNumberFormat="1" applyFont="1" applyBorder="1"/>
    <xf numFmtId="44" fontId="0" fillId="0" borderId="0" xfId="0" applyNumberFormat="1"/>
    <xf numFmtId="169" fontId="0" fillId="0" borderId="0" xfId="0" applyNumberFormat="1" applyAlignment="1">
      <alignment vertical="center" wrapText="1"/>
    </xf>
    <xf numFmtId="169" fontId="0" fillId="0" borderId="0" xfId="0" applyNumberFormat="1"/>
    <xf numFmtId="44" fontId="6" fillId="0" borderId="0" xfId="1" applyFont="1" applyFill="1" applyBorder="1" applyAlignment="1">
      <alignment vertical="center"/>
    </xf>
    <xf numFmtId="0" fontId="1" fillId="0" borderId="0" xfId="0" applyFont="1"/>
    <xf numFmtId="44" fontId="0" fillId="0" borderId="0" xfId="0" applyNumberFormat="1" applyAlignment="1">
      <alignment vertical="center"/>
    </xf>
    <xf numFmtId="0" fontId="17" fillId="0" borderId="0" xfId="0" applyFont="1" applyAlignment="1">
      <alignment horizontal="center" vertical="center"/>
    </xf>
    <xf numFmtId="165" fontId="17" fillId="0" borderId="0" xfId="0" applyNumberFormat="1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44" fontId="18" fillId="0" borderId="0" xfId="1" applyFont="1" applyBorder="1" applyAlignment="1">
      <alignment vertical="center"/>
    </xf>
    <xf numFmtId="44" fontId="18" fillId="0" borderId="0" xfId="1" applyFont="1" applyFill="1" applyBorder="1" applyAlignment="1">
      <alignment vertical="center"/>
    </xf>
    <xf numFmtId="44" fontId="18" fillId="0" borderId="0" xfId="0" applyNumberFormat="1" applyFont="1" applyAlignment="1">
      <alignment vertical="center"/>
    </xf>
    <xf numFmtId="0" fontId="17" fillId="10" borderId="0" xfId="2" applyFont="1" applyFill="1" applyAlignment="1">
      <alignment horizontal="center" vertical="center"/>
    </xf>
    <xf numFmtId="44" fontId="18" fillId="10" borderId="0" xfId="1" applyFont="1" applyFill="1" applyBorder="1" applyAlignment="1">
      <alignment vertical="center"/>
    </xf>
    <xf numFmtId="44" fontId="18" fillId="10" borderId="0" xfId="0" applyNumberFormat="1" applyFont="1" applyFill="1" applyAlignment="1">
      <alignment vertical="center"/>
    </xf>
    <xf numFmtId="0" fontId="17" fillId="7" borderId="0" xfId="2" applyFont="1" applyFill="1" applyAlignment="1">
      <alignment horizontal="center" vertical="center"/>
    </xf>
    <xf numFmtId="44" fontId="18" fillId="7" borderId="0" xfId="1" applyFont="1" applyFill="1" applyBorder="1" applyAlignment="1">
      <alignment vertical="center"/>
    </xf>
    <xf numFmtId="44" fontId="18" fillId="7" borderId="0" xfId="0" applyNumberFormat="1" applyFont="1" applyFill="1" applyAlignment="1">
      <alignment vertical="center"/>
    </xf>
    <xf numFmtId="0" fontId="17" fillId="7" borderId="0" xfId="0" applyFont="1" applyFill="1" applyAlignment="1">
      <alignment vertical="center"/>
    </xf>
    <xf numFmtId="0" fontId="17" fillId="7" borderId="0" xfId="2" applyFont="1" applyFill="1" applyAlignment="1">
      <alignment horizontal="center"/>
    </xf>
    <xf numFmtId="44" fontId="18" fillId="7" borderId="0" xfId="0" applyNumberFormat="1" applyFont="1" applyFill="1"/>
    <xf numFmtId="0" fontId="19" fillId="0" borderId="0" xfId="2" applyFont="1" applyAlignment="1">
      <alignment vertical="center"/>
    </xf>
    <xf numFmtId="0" fontId="17" fillId="3" borderId="0" xfId="2" applyFont="1" applyFill="1" applyAlignment="1">
      <alignment horizontal="center"/>
    </xf>
    <xf numFmtId="44" fontId="18" fillId="3" borderId="0" xfId="0" applyNumberFormat="1" applyFont="1" applyFill="1"/>
    <xf numFmtId="0" fontId="17" fillId="0" borderId="0" xfId="2" applyFont="1" applyAlignment="1">
      <alignment horizontal="center"/>
    </xf>
    <xf numFmtId="0" fontId="17" fillId="0" borderId="0" xfId="0" applyFont="1"/>
    <xf numFmtId="0" fontId="19" fillId="10" borderId="0" xfId="2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7" borderId="0" xfId="2" applyFont="1" applyFill="1" applyAlignment="1">
      <alignment vertical="center"/>
    </xf>
    <xf numFmtId="0" fontId="19" fillId="7" borderId="0" xfId="2" applyFont="1" applyFill="1"/>
    <xf numFmtId="0" fontId="19" fillId="10" borderId="0" xfId="2" applyFont="1" applyFill="1"/>
    <xf numFmtId="0" fontId="19" fillId="0" borderId="0" xfId="2" applyFont="1"/>
    <xf numFmtId="9" fontId="12" fillId="10" borderId="1" xfId="0" applyNumberFormat="1" applyFont="1" applyFill="1" applyBorder="1"/>
    <xf numFmtId="9" fontId="12" fillId="0" borderId="1" xfId="3" applyFont="1" applyFill="1" applyBorder="1" applyAlignment="1">
      <alignment vertical="center"/>
    </xf>
    <xf numFmtId="9" fontId="12" fillId="10" borderId="1" xfId="3" applyFont="1" applyFill="1" applyBorder="1" applyAlignment="1">
      <alignment vertical="center"/>
    </xf>
    <xf numFmtId="44" fontId="12" fillId="0" borderId="1" xfId="1" applyFont="1" applyFill="1" applyBorder="1" applyAlignment="1">
      <alignment horizontal="center" vertical="center" wrapText="1"/>
    </xf>
    <xf numFmtId="9" fontId="12" fillId="0" borderId="1" xfId="3" applyFont="1" applyFill="1" applyBorder="1" applyAlignment="1">
      <alignment vertical="center" wrapText="1"/>
    </xf>
    <xf numFmtId="0" fontId="0" fillId="0" borderId="15" xfId="0" applyBorder="1"/>
    <xf numFmtId="44" fontId="0" fillId="17" borderId="15" xfId="0" applyNumberFormat="1" applyFill="1" applyBorder="1"/>
    <xf numFmtId="9" fontId="0" fillId="0" borderId="15" xfId="0" applyNumberFormat="1" applyBorder="1"/>
    <xf numFmtId="44" fontId="0" fillId="17" borderId="14" xfId="0" applyNumberFormat="1" applyFill="1" applyBorder="1"/>
    <xf numFmtId="0" fontId="0" fillId="0" borderId="14" xfId="0" applyBorder="1"/>
    <xf numFmtId="16" fontId="0" fillId="0" borderId="14" xfId="0" applyNumberFormat="1" applyBorder="1"/>
    <xf numFmtId="44" fontId="0" fillId="0" borderId="14" xfId="0" applyNumberFormat="1" applyBorder="1"/>
    <xf numFmtId="44" fontId="0" fillId="15" borderId="14" xfId="0" applyNumberFormat="1" applyFill="1" applyBorder="1"/>
    <xf numFmtId="14" fontId="0" fillId="0" borderId="14" xfId="0" applyNumberFormat="1" applyBorder="1"/>
    <xf numFmtId="9" fontId="0" fillId="18" borderId="14" xfId="0" applyNumberFormat="1" applyFill="1" applyBorder="1" applyAlignment="1">
      <alignment horizontal="center"/>
    </xf>
    <xf numFmtId="0" fontId="0" fillId="9" borderId="14" xfId="0" applyFill="1" applyBorder="1" applyAlignment="1">
      <alignment horizontal="center"/>
    </xf>
    <xf numFmtId="9" fontId="0" fillId="0" borderId="0" xfId="0" applyNumberFormat="1"/>
    <xf numFmtId="9" fontId="0" fillId="16" borderId="0" xfId="0" applyNumberFormat="1" applyFill="1"/>
    <xf numFmtId="44" fontId="0" fillId="9" borderId="14" xfId="0" applyNumberFormat="1" applyFill="1" applyBorder="1"/>
    <xf numFmtId="9" fontId="12" fillId="0" borderId="0" xfId="3" applyFont="1" applyFill="1" applyBorder="1" applyAlignment="1">
      <alignment vertical="center"/>
    </xf>
    <xf numFmtId="9" fontId="12" fillId="0" borderId="0" xfId="1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vertical="center"/>
    </xf>
    <xf numFmtId="10" fontId="5" fillId="0" borderId="0" xfId="3" applyNumberFormat="1" applyFont="1" applyFill="1" applyBorder="1" applyAlignment="1">
      <alignment vertical="center"/>
    </xf>
    <xf numFmtId="0" fontId="1" fillId="0" borderId="14" xfId="0" applyFont="1" applyBorder="1"/>
    <xf numFmtId="0" fontId="17" fillId="10" borderId="0" xfId="0" applyFont="1" applyFill="1"/>
    <xf numFmtId="44" fontId="17" fillId="10" borderId="0" xfId="1" applyFont="1" applyFill="1"/>
    <xf numFmtId="0" fontId="17" fillId="10" borderId="0" xfId="0" applyFont="1" applyFill="1" applyAlignment="1">
      <alignment horizontal="center"/>
    </xf>
    <xf numFmtId="0" fontId="5" fillId="10" borderId="3" xfId="2" applyFont="1" applyFill="1" applyBorder="1" applyAlignment="1">
      <alignment horizontal="center" vertical="center"/>
    </xf>
    <xf numFmtId="0" fontId="12" fillId="10" borderId="7" xfId="2" applyFont="1" applyFill="1" applyBorder="1" applyAlignment="1">
      <alignment horizontal="center" vertical="center"/>
    </xf>
    <xf numFmtId="44" fontId="12" fillId="10" borderId="7" xfId="1" applyFont="1" applyFill="1" applyBorder="1" applyAlignment="1">
      <alignment horizontal="center" vertical="center"/>
    </xf>
    <xf numFmtId="0" fontId="12" fillId="10" borderId="1" xfId="2" applyFont="1" applyFill="1" applyBorder="1" applyAlignment="1">
      <alignment horizontal="center" vertical="center"/>
    </xf>
    <xf numFmtId="44" fontId="12" fillId="10" borderId="7" xfId="1" applyFont="1" applyFill="1" applyBorder="1" applyAlignment="1">
      <alignment vertical="center"/>
    </xf>
    <xf numFmtId="44" fontId="12" fillId="10" borderId="3" xfId="1" applyFont="1" applyFill="1" applyBorder="1" applyAlignment="1">
      <alignment vertical="center"/>
    </xf>
    <xf numFmtId="44" fontId="12" fillId="10" borderId="4" xfId="1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/>
    </xf>
    <xf numFmtId="44" fontId="12" fillId="10" borderId="1" xfId="0" applyNumberFormat="1" applyFont="1" applyFill="1" applyBorder="1" applyAlignment="1">
      <alignment horizontal="center" vertical="center"/>
    </xf>
    <xf numFmtId="9" fontId="12" fillId="10" borderId="1" xfId="0" applyNumberFormat="1" applyFont="1" applyFill="1" applyBorder="1" applyAlignment="1">
      <alignment vertical="center"/>
    </xf>
    <xf numFmtId="0" fontId="1" fillId="10" borderId="1" xfId="2" applyFont="1" applyFill="1" applyBorder="1" applyAlignment="1">
      <alignment horizontal="center" vertical="center"/>
    </xf>
    <xf numFmtId="0" fontId="13" fillId="10" borderId="3" xfId="2" applyFont="1" applyFill="1" applyBorder="1" applyAlignment="1">
      <alignment vertical="center"/>
    </xf>
    <xf numFmtId="0" fontId="13" fillId="10" borderId="4" xfId="2" applyFont="1" applyFill="1" applyBorder="1" applyAlignment="1">
      <alignment vertical="center"/>
    </xf>
    <xf numFmtId="9" fontId="12" fillId="10" borderId="1" xfId="1" applyNumberFormat="1" applyFont="1" applyFill="1" applyBorder="1" applyAlignment="1">
      <alignment vertical="center"/>
    </xf>
    <xf numFmtId="0" fontId="12" fillId="10" borderId="1" xfId="0" applyFont="1" applyFill="1" applyBorder="1" applyAlignment="1">
      <alignment horizontal="center" vertical="center"/>
    </xf>
    <xf numFmtId="9" fontId="12" fillId="1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 applyProtection="1">
      <alignment vertical="top" textRotation="45"/>
      <protection locked="0"/>
    </xf>
    <xf numFmtId="0" fontId="0" fillId="9" borderId="1" xfId="0" applyFill="1" applyBorder="1"/>
    <xf numFmtId="0" fontId="6" fillId="12" borderId="1" xfId="0" applyFont="1" applyFill="1" applyBorder="1"/>
    <xf numFmtId="0" fontId="12" fillId="10" borderId="1" xfId="0" applyFont="1" applyFill="1" applyBorder="1" applyAlignment="1">
      <alignment horizontal="center"/>
    </xf>
    <xf numFmtId="17" fontId="0" fillId="0" borderId="14" xfId="0" applyNumberFormat="1" applyBorder="1"/>
    <xf numFmtId="14" fontId="6" fillId="0" borderId="1" xfId="0" applyNumberFormat="1" applyFont="1" applyBorder="1" applyAlignment="1" applyProtection="1">
      <alignment horizontal="left" textRotation="45" wrapText="1"/>
      <protection locked="0"/>
    </xf>
    <xf numFmtId="169" fontId="0" fillId="0" borderId="14" xfId="0" applyNumberFormat="1" applyBorder="1"/>
    <xf numFmtId="0" fontId="8" fillId="10" borderId="3" xfId="0" applyFont="1" applyFill="1" applyBorder="1" applyAlignment="1">
      <alignment vertical="center"/>
    </xf>
    <xf numFmtId="0" fontId="8" fillId="10" borderId="4" xfId="0" applyFont="1" applyFill="1" applyBorder="1" applyAlignment="1">
      <alignment vertical="center"/>
    </xf>
    <xf numFmtId="44" fontId="1" fillId="0" borderId="0" xfId="1" applyFont="1" applyBorder="1" applyAlignment="1">
      <alignment horizontal="center" vertical="center"/>
    </xf>
    <xf numFmtId="44" fontId="1" fillId="9" borderId="14" xfId="0" applyNumberFormat="1" applyFont="1" applyFill="1" applyBorder="1"/>
    <xf numFmtId="0" fontId="0" fillId="0" borderId="21" xfId="0" applyBorder="1"/>
    <xf numFmtId="44" fontId="0" fillId="17" borderId="16" xfId="0" applyNumberFormat="1" applyFill="1" applyBorder="1"/>
    <xf numFmtId="0" fontId="0" fillId="0" borderId="16" xfId="0" applyBorder="1"/>
    <xf numFmtId="0" fontId="0" fillId="0" borderId="23" xfId="0" applyBorder="1" applyAlignment="1">
      <alignment horizontal="right"/>
    </xf>
    <xf numFmtId="44" fontId="0" fillId="17" borderId="24" xfId="0" applyNumberFormat="1" applyFill="1" applyBorder="1"/>
    <xf numFmtId="0" fontId="1" fillId="0" borderId="23" xfId="0" applyFont="1" applyBorder="1" applyAlignment="1">
      <alignment horizontal="right" wrapText="1"/>
    </xf>
    <xf numFmtId="44" fontId="0" fillId="0" borderId="24" xfId="0" applyNumberFormat="1" applyBorder="1"/>
    <xf numFmtId="0" fontId="0" fillId="17" borderId="16" xfId="0" applyFill="1" applyBorder="1"/>
    <xf numFmtId="0" fontId="1" fillId="17" borderId="16" xfId="0" applyFont="1" applyFill="1" applyBorder="1"/>
    <xf numFmtId="0" fontId="20" fillId="10" borderId="1" xfId="2" applyFont="1" applyFill="1" applyBorder="1" applyAlignment="1">
      <alignment horizontal="center" vertical="center"/>
    </xf>
    <xf numFmtId="44" fontId="17" fillId="7" borderId="0" xfId="1" applyFont="1" applyFill="1" applyBorder="1" applyAlignment="1">
      <alignment vertical="center"/>
    </xf>
    <xf numFmtId="44" fontId="0" fillId="13" borderId="0" xfId="0" applyNumberFormat="1" applyFill="1"/>
    <xf numFmtId="0" fontId="0" fillId="20" borderId="1" xfId="0" applyFill="1" applyBorder="1"/>
    <xf numFmtId="0" fontId="0" fillId="20" borderId="0" xfId="0" applyFill="1"/>
    <xf numFmtId="44" fontId="7" fillId="0" borderId="0" xfId="0" applyNumberFormat="1" applyFont="1" applyAlignment="1">
      <alignment vertical="center"/>
    </xf>
    <xf numFmtId="44" fontId="0" fillId="0" borderId="15" xfId="0" applyNumberFormat="1" applyBorder="1"/>
    <xf numFmtId="9" fontId="0" fillId="16" borderId="14" xfId="0" applyNumberFormat="1" applyFill="1" applyBorder="1"/>
    <xf numFmtId="44" fontId="0" fillId="16" borderId="14" xfId="0" applyNumberFormat="1" applyFill="1" applyBorder="1"/>
    <xf numFmtId="0" fontId="1" fillId="0" borderId="19" xfId="0" applyFont="1" applyBorder="1"/>
    <xf numFmtId="44" fontId="12" fillId="0" borderId="0" xfId="0" applyNumberFormat="1" applyFont="1" applyAlignment="1">
      <alignment horizontal="center"/>
    </xf>
    <xf numFmtId="44" fontId="25" fillId="0" borderId="0" xfId="1" applyFont="1" applyFill="1" applyBorder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0" fontId="6" fillId="0" borderId="1" xfId="0" applyFont="1" applyBorder="1"/>
    <xf numFmtId="14" fontId="2" fillId="0" borderId="1" xfId="0" applyNumberFormat="1" applyFont="1" applyBorder="1" applyAlignment="1">
      <alignment vertical="center"/>
    </xf>
    <xf numFmtId="14" fontId="1" fillId="0" borderId="1" xfId="0" applyNumberFormat="1" applyFont="1" applyBorder="1"/>
    <xf numFmtId="166" fontId="1" fillId="0" borderId="1" xfId="0" applyNumberFormat="1" applyFont="1" applyBorder="1" applyAlignment="1">
      <alignment vertical="center"/>
    </xf>
    <xf numFmtId="167" fontId="0" fillId="0" borderId="1" xfId="0" applyNumberFormat="1" applyBorder="1"/>
    <xf numFmtId="167" fontId="0" fillId="0" borderId="1" xfId="0" applyNumberFormat="1" applyBorder="1" applyAlignment="1">
      <alignment vertical="center"/>
    </xf>
    <xf numFmtId="0" fontId="0" fillId="9" borderId="1" xfId="0" applyFill="1" applyBorder="1" applyAlignment="1">
      <alignment vertical="center"/>
    </xf>
    <xf numFmtId="0" fontId="1" fillId="9" borderId="1" xfId="0" applyFont="1" applyFill="1" applyBorder="1" applyAlignment="1">
      <alignment vertical="center"/>
    </xf>
    <xf numFmtId="0" fontId="1" fillId="9" borderId="1" xfId="0" applyFont="1" applyFill="1" applyBorder="1"/>
    <xf numFmtId="0" fontId="6" fillId="9" borderId="1" xfId="0" applyFont="1" applyFill="1" applyBorder="1" applyAlignment="1">
      <alignment vertical="center"/>
    </xf>
    <xf numFmtId="7" fontId="32" fillId="10" borderId="1" xfId="2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6" xfId="0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9" fontId="12" fillId="0" borderId="1" xfId="0" applyNumberFormat="1" applyFont="1" applyBorder="1"/>
    <xf numFmtId="0" fontId="8" fillId="0" borderId="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4" fontId="12" fillId="0" borderId="1" xfId="0" applyNumberFormat="1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wrapText="1"/>
    </xf>
    <xf numFmtId="9" fontId="12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/>
    </xf>
    <xf numFmtId="9" fontId="12" fillId="0" borderId="0" xfId="0" applyNumberFormat="1" applyFont="1" applyAlignment="1">
      <alignment horizontal="left" vertical="center"/>
    </xf>
    <xf numFmtId="44" fontId="30" fillId="0" borderId="0" xfId="0" applyNumberFormat="1" applyFont="1"/>
    <xf numFmtId="0" fontId="5" fillId="0" borderId="3" xfId="2" applyFont="1" applyBorder="1" applyAlignment="1">
      <alignment horizontal="center" vertical="center"/>
    </xf>
    <xf numFmtId="44" fontId="12" fillId="0" borderId="4" xfId="1" applyFont="1" applyFill="1" applyBorder="1" applyAlignment="1">
      <alignment horizontal="center" vertical="center"/>
    </xf>
    <xf numFmtId="44" fontId="12" fillId="0" borderId="11" xfId="0" applyNumberFormat="1" applyFont="1" applyBorder="1"/>
    <xf numFmtId="10" fontId="12" fillId="0" borderId="1" xfId="0" applyNumberFormat="1" applyFont="1" applyBorder="1"/>
    <xf numFmtId="10" fontId="12" fillId="0" borderId="3" xfId="3" applyNumberFormat="1" applyFont="1" applyFill="1" applyBorder="1" applyAlignment="1">
      <alignment vertical="center"/>
    </xf>
    <xf numFmtId="10" fontId="5" fillId="0" borderId="10" xfId="3" applyNumberFormat="1" applyFont="1" applyFill="1" applyBorder="1" applyAlignment="1">
      <alignment vertical="center"/>
    </xf>
    <xf numFmtId="0" fontId="29" fillId="0" borderId="0" xfId="0" applyFont="1"/>
    <xf numFmtId="44" fontId="24" fillId="0" borderId="1" xfId="0" applyNumberFormat="1" applyFont="1" applyBorder="1"/>
    <xf numFmtId="44" fontId="24" fillId="0" borderId="8" xfId="0" applyNumberFormat="1" applyFont="1" applyBorder="1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5" fillId="0" borderId="0" xfId="0" applyFont="1"/>
    <xf numFmtId="0" fontId="8" fillId="0" borderId="0" xfId="0" applyFont="1"/>
    <xf numFmtId="44" fontId="8" fillId="0" borderId="0" xfId="0" applyNumberFormat="1" applyFont="1"/>
    <xf numFmtId="168" fontId="8" fillId="0" borderId="8" xfId="0" applyNumberFormat="1" applyFont="1" applyBorder="1" applyAlignment="1">
      <alignment vertical="center"/>
    </xf>
    <xf numFmtId="168" fontId="8" fillId="0" borderId="12" xfId="0" applyNumberFormat="1" applyFont="1" applyBorder="1" applyAlignment="1">
      <alignment vertical="center"/>
    </xf>
    <xf numFmtId="0" fontId="12" fillId="22" borderId="17" xfId="0" applyFont="1" applyFill="1" applyBorder="1"/>
    <xf numFmtId="44" fontId="5" fillId="22" borderId="9" xfId="0" applyNumberFormat="1" applyFont="1" applyFill="1" applyBorder="1"/>
    <xf numFmtId="44" fontId="12" fillId="22" borderId="4" xfId="1" applyFont="1" applyFill="1" applyBorder="1" applyAlignment="1">
      <alignment horizontal="center" vertical="center"/>
    </xf>
    <xf numFmtId="10" fontId="5" fillId="22" borderId="9" xfId="0" applyNumberFormat="1" applyFont="1" applyFill="1" applyBorder="1"/>
    <xf numFmtId="10" fontId="5" fillId="22" borderId="10" xfId="3" applyNumberFormat="1" applyFont="1" applyFill="1" applyBorder="1" applyAlignment="1">
      <alignment vertical="center"/>
    </xf>
    <xf numFmtId="44" fontId="12" fillId="0" borderId="0" xfId="0" applyNumberFormat="1" applyFont="1"/>
    <xf numFmtId="44" fontId="18" fillId="0" borderId="0" xfId="1" applyFont="1" applyFill="1" applyBorder="1" applyAlignment="1">
      <alignment horizontal="center" vertical="center"/>
    </xf>
    <xf numFmtId="0" fontId="17" fillId="0" borderId="6" xfId="2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7" fillId="16" borderId="0" xfId="2" applyFont="1" applyFill="1" applyAlignment="1">
      <alignment horizontal="center" vertical="center"/>
    </xf>
    <xf numFmtId="0" fontId="17" fillId="13" borderId="0" xfId="2" applyFont="1" applyFill="1" applyAlignment="1">
      <alignment horizontal="center" vertical="center"/>
    </xf>
    <xf numFmtId="0" fontId="17" fillId="23" borderId="0" xfId="2" applyFont="1" applyFill="1" applyAlignment="1">
      <alignment horizontal="center" vertical="center"/>
    </xf>
    <xf numFmtId="0" fontId="1" fillId="0" borderId="16" xfId="0" applyFont="1" applyBorder="1"/>
    <xf numFmtId="169" fontId="1" fillId="0" borderId="16" xfId="0" applyNumberFormat="1" applyFont="1" applyBorder="1"/>
    <xf numFmtId="0" fontId="1" fillId="0" borderId="0" xfId="0" applyFont="1" applyAlignment="1">
      <alignment horizontal="right"/>
    </xf>
    <xf numFmtId="44" fontId="1" fillId="0" borderId="0" xfId="1" applyFont="1" applyFill="1" applyBorder="1" applyAlignment="1">
      <alignment vertical="center"/>
    </xf>
    <xf numFmtId="0" fontId="31" fillId="0" borderId="1" xfId="0" applyFont="1" applyBorder="1" applyAlignment="1">
      <alignment vertical="center"/>
    </xf>
    <xf numFmtId="169" fontId="34" fillId="0" borderId="0" xfId="1" applyNumberFormat="1" applyFont="1" applyFill="1" applyBorder="1" applyAlignment="1">
      <alignment horizontal="center" vertical="center"/>
    </xf>
    <xf numFmtId="0" fontId="35" fillId="16" borderId="25" xfId="0" applyFont="1" applyFill="1" applyBorder="1" applyAlignment="1">
      <alignment textRotation="45" wrapText="1"/>
    </xf>
    <xf numFmtId="0" fontId="0" fillId="0" borderId="19" xfId="0" applyBorder="1"/>
    <xf numFmtId="0" fontId="22" fillId="0" borderId="19" xfId="0" applyFont="1" applyBorder="1"/>
    <xf numFmtId="0" fontId="35" fillId="16" borderId="19" xfId="0" applyFont="1" applyFill="1" applyBorder="1" applyAlignment="1">
      <alignment textRotation="45" wrapText="1"/>
    </xf>
    <xf numFmtId="0" fontId="6" fillId="7" borderId="19" xfId="0" applyFont="1" applyFill="1" applyBorder="1"/>
    <xf numFmtId="0" fontId="1" fillId="7" borderId="19" xfId="0" applyFont="1" applyFill="1" applyBorder="1"/>
    <xf numFmtId="0" fontId="0" fillId="7" borderId="19" xfId="0" applyFill="1" applyBorder="1"/>
    <xf numFmtId="0" fontId="31" fillId="0" borderId="19" xfId="0" applyFont="1" applyBorder="1"/>
    <xf numFmtId="44" fontId="0" fillId="0" borderId="19" xfId="0" applyNumberFormat="1" applyBorder="1"/>
    <xf numFmtId="44" fontId="1" fillId="0" borderId="19" xfId="0" applyNumberFormat="1" applyFont="1" applyBorder="1"/>
    <xf numFmtId="9" fontId="0" fillId="0" borderId="19" xfId="0" applyNumberFormat="1" applyBorder="1"/>
    <xf numFmtId="0" fontId="3" fillId="0" borderId="19" xfId="0" applyFont="1" applyBorder="1"/>
    <xf numFmtId="0" fontId="21" fillId="16" borderId="19" xfId="0" applyFont="1" applyFill="1" applyBorder="1" applyAlignment="1">
      <alignment horizontal="right"/>
    </xf>
    <xf numFmtId="44" fontId="0" fillId="16" borderId="19" xfId="0" applyNumberFormat="1" applyFill="1" applyBorder="1"/>
    <xf numFmtId="9" fontId="0" fillId="16" borderId="19" xfId="0" applyNumberFormat="1" applyFill="1" applyBorder="1"/>
    <xf numFmtId="0" fontId="6" fillId="21" borderId="19" xfId="0" applyFont="1" applyFill="1" applyBorder="1"/>
    <xf numFmtId="0" fontId="1" fillId="21" borderId="19" xfId="0" applyFont="1" applyFill="1" applyBorder="1"/>
    <xf numFmtId="44" fontId="0" fillId="21" borderId="19" xfId="0" applyNumberFormat="1" applyFill="1" applyBorder="1"/>
    <xf numFmtId="44" fontId="0" fillId="24" borderId="19" xfId="0" applyNumberFormat="1" applyFill="1" applyBorder="1"/>
    <xf numFmtId="44" fontId="1" fillId="21" borderId="19" xfId="0" applyNumberFormat="1" applyFont="1" applyFill="1" applyBorder="1"/>
    <xf numFmtId="0" fontId="0" fillId="21" borderId="19" xfId="0" applyFill="1" applyBorder="1"/>
    <xf numFmtId="44" fontId="1" fillId="16" borderId="19" xfId="0" applyNumberFormat="1" applyFont="1" applyFill="1" applyBorder="1"/>
    <xf numFmtId="0" fontId="6" fillId="11" borderId="19" xfId="0" applyFont="1" applyFill="1" applyBorder="1"/>
    <xf numFmtId="0" fontId="1" fillId="11" borderId="19" xfId="0" applyFont="1" applyFill="1" applyBorder="1"/>
    <xf numFmtId="44" fontId="0" fillId="11" borderId="19" xfId="0" applyNumberFormat="1" applyFill="1" applyBorder="1"/>
    <xf numFmtId="44" fontId="0" fillId="25" borderId="19" xfId="0" applyNumberFormat="1" applyFill="1" applyBorder="1"/>
    <xf numFmtId="44" fontId="1" fillId="11" borderId="19" xfId="0" applyNumberFormat="1" applyFont="1" applyFill="1" applyBorder="1"/>
    <xf numFmtId="0" fontId="0" fillId="11" borderId="19" xfId="0" applyFill="1" applyBorder="1"/>
    <xf numFmtId="9" fontId="0" fillId="11" borderId="19" xfId="0" applyNumberFormat="1" applyFill="1" applyBorder="1"/>
    <xf numFmtId="0" fontId="1" fillId="16" borderId="19" xfId="0" applyFont="1" applyFill="1" applyBorder="1"/>
    <xf numFmtId="0" fontId="6" fillId="8" borderId="19" xfId="0" applyFont="1" applyFill="1" applyBorder="1"/>
    <xf numFmtId="0" fontId="1" fillId="8" borderId="19" xfId="0" applyFont="1" applyFill="1" applyBorder="1"/>
    <xf numFmtId="44" fontId="0" fillId="8" borderId="19" xfId="0" applyNumberFormat="1" applyFill="1" applyBorder="1"/>
    <xf numFmtId="44" fontId="1" fillId="8" borderId="19" xfId="0" applyNumberFormat="1" applyFont="1" applyFill="1" applyBorder="1"/>
    <xf numFmtId="9" fontId="0" fillId="8" borderId="19" xfId="0" applyNumberFormat="1" applyFill="1" applyBorder="1"/>
    <xf numFmtId="0" fontId="1" fillId="0" borderId="19" xfId="0" applyFont="1" applyBorder="1" applyAlignment="1">
      <alignment wrapText="1"/>
    </xf>
    <xf numFmtId="0" fontId="0" fillId="16" borderId="19" xfId="0" applyFill="1" applyBorder="1"/>
    <xf numFmtId="0" fontId="21" fillId="15" borderId="19" xfId="0" applyFont="1" applyFill="1" applyBorder="1" applyAlignment="1">
      <alignment horizontal="right"/>
    </xf>
    <xf numFmtId="44" fontId="21" fillId="15" borderId="19" xfId="0" applyNumberFormat="1" applyFont="1" applyFill="1" applyBorder="1"/>
    <xf numFmtId="0" fontId="0" fillId="15" borderId="19" xfId="0" applyFill="1" applyBorder="1"/>
    <xf numFmtId="44" fontId="21" fillId="19" borderId="19" xfId="0" applyNumberFormat="1" applyFont="1" applyFill="1" applyBorder="1"/>
    <xf numFmtId="169" fontId="21" fillId="15" borderId="19" xfId="0" applyNumberFormat="1" applyFont="1" applyFill="1" applyBorder="1"/>
    <xf numFmtId="9" fontId="0" fillId="15" borderId="19" xfId="0" applyNumberFormat="1" applyFill="1" applyBorder="1"/>
    <xf numFmtId="44" fontId="0" fillId="13" borderId="19" xfId="0" applyNumberFormat="1" applyFill="1" applyBorder="1"/>
    <xf numFmtId="0" fontId="33" fillId="0" borderId="0" xfId="0" applyFont="1"/>
    <xf numFmtId="0" fontId="36" fillId="0" borderId="14" xfId="0" applyFont="1" applyBorder="1"/>
    <xf numFmtId="9" fontId="0" fillId="0" borderId="16" xfId="0" applyNumberFormat="1" applyBorder="1"/>
    <xf numFmtId="0" fontId="0" fillId="0" borderId="26" xfId="0" applyBorder="1" applyAlignment="1">
      <alignment horizontal="right"/>
    </xf>
    <xf numFmtId="44" fontId="0" fillId="14" borderId="27" xfId="0" applyNumberFormat="1" applyFill="1" applyBorder="1"/>
    <xf numFmtId="44" fontId="0" fillId="0" borderId="20" xfId="0" applyNumberFormat="1" applyBorder="1"/>
    <xf numFmtId="8" fontId="1" fillId="0" borderId="28" xfId="0" applyNumberFormat="1" applyFont="1" applyBorder="1" applyAlignment="1">
      <alignment horizontal="right"/>
    </xf>
    <xf numFmtId="44" fontId="0" fillId="0" borderId="29" xfId="0" applyNumberFormat="1" applyBorder="1" applyAlignment="1">
      <alignment horizontal="right"/>
    </xf>
    <xf numFmtId="44" fontId="6" fillId="26" borderId="1" xfId="0" applyNumberFormat="1" applyFont="1" applyFill="1" applyBorder="1"/>
    <xf numFmtId="44" fontId="6" fillId="13" borderId="1" xfId="1" applyFont="1" applyFill="1" applyBorder="1" applyAlignment="1">
      <alignment vertical="center"/>
    </xf>
    <xf numFmtId="44" fontId="6" fillId="13" borderId="1" xfId="0" applyNumberFormat="1" applyFont="1" applyFill="1" applyBorder="1"/>
    <xf numFmtId="0" fontId="1" fillId="0" borderId="18" xfId="0" applyFont="1" applyBorder="1" applyAlignment="1">
      <alignment wrapText="1"/>
    </xf>
    <xf numFmtId="0" fontId="1" fillId="0" borderId="13" xfId="0" applyFont="1" applyBorder="1" applyAlignment="1">
      <alignment wrapText="1"/>
    </xf>
    <xf numFmtId="169" fontId="0" fillId="0" borderId="16" xfId="0" applyNumberFormat="1" applyBorder="1"/>
    <xf numFmtId="169" fontId="1" fillId="0" borderId="16" xfId="0" applyNumberFormat="1" applyFont="1" applyBorder="1" applyAlignment="1">
      <alignment wrapText="1"/>
    </xf>
    <xf numFmtId="169" fontId="0" fillId="0" borderId="30" xfId="0" applyNumberFormat="1" applyBorder="1"/>
    <xf numFmtId="44" fontId="6" fillId="17" borderId="14" xfId="0" applyNumberFormat="1" applyFont="1" applyFill="1" applyBorder="1"/>
    <xf numFmtId="44" fontId="0" fillId="13" borderId="14" xfId="0" applyNumberFormat="1" applyFill="1" applyBorder="1"/>
    <xf numFmtId="0" fontId="1" fillId="13" borderId="16" xfId="0" applyFont="1" applyFill="1" applyBorder="1"/>
    <xf numFmtId="169" fontId="6" fillId="0" borderId="0" xfId="0" applyNumberFormat="1" applyFont="1"/>
    <xf numFmtId="169" fontId="6" fillId="0" borderId="31" xfId="0" applyNumberFormat="1" applyFont="1" applyBorder="1"/>
    <xf numFmtId="44" fontId="2" fillId="0" borderId="1" xfId="0" applyNumberFormat="1" applyFont="1" applyBorder="1"/>
    <xf numFmtId="0" fontId="1" fillId="0" borderId="1" xfId="2" applyFont="1" applyBorder="1" applyAlignment="1">
      <alignment horizontal="left" vertical="center"/>
    </xf>
    <xf numFmtId="44" fontId="37" fillId="0" borderId="1" xfId="1" applyFont="1" applyFill="1" applyBorder="1" applyAlignment="1">
      <alignment horizontal="center" vertical="center"/>
    </xf>
    <xf numFmtId="44" fontId="38" fillId="0" borderId="1" xfId="1" applyFont="1" applyFill="1" applyBorder="1" applyAlignment="1">
      <alignment horizontal="center" vertical="center"/>
    </xf>
    <xf numFmtId="44" fontId="8" fillId="0" borderId="0" xfId="0" applyNumberFormat="1" applyFont="1" applyAlignment="1">
      <alignment horizontal="center"/>
    </xf>
    <xf numFmtId="0" fontId="2" fillId="0" borderId="32" xfId="0" applyFont="1" applyBorder="1"/>
    <xf numFmtId="44" fontId="2" fillId="0" borderId="12" xfId="0" applyNumberFormat="1" applyFont="1" applyBorder="1"/>
    <xf numFmtId="0" fontId="1" fillId="0" borderId="33" xfId="0" applyFont="1" applyBorder="1"/>
    <xf numFmtId="44" fontId="2" fillId="0" borderId="34" xfId="0" applyNumberFormat="1" applyFont="1" applyBorder="1"/>
    <xf numFmtId="0" fontId="2" fillId="0" borderId="35" xfId="0" applyFont="1" applyBorder="1"/>
    <xf numFmtId="44" fontId="2" fillId="0" borderId="17" xfId="0" applyNumberFormat="1" applyFont="1" applyBorder="1"/>
    <xf numFmtId="0" fontId="0" fillId="0" borderId="5" xfId="0" applyBorder="1" applyAlignment="1">
      <alignment vertical="center"/>
    </xf>
    <xf numFmtId="44" fontId="6" fillId="13" borderId="0" xfId="0" applyNumberFormat="1" applyFont="1" applyFill="1"/>
    <xf numFmtId="44" fontId="0" fillId="0" borderId="1" xfId="0" applyNumberFormat="1" applyBorder="1" applyAlignment="1">
      <alignment vertical="center"/>
    </xf>
    <xf numFmtId="0" fontId="0" fillId="26" borderId="1" xfId="0" applyFill="1" applyBorder="1" applyAlignment="1">
      <alignment vertical="center"/>
    </xf>
    <xf numFmtId="166" fontId="0" fillId="26" borderId="1" xfId="0" applyNumberFormat="1" applyFill="1" applyBorder="1" applyAlignment="1">
      <alignment vertical="center"/>
    </xf>
    <xf numFmtId="14" fontId="0" fillId="26" borderId="1" xfId="0" applyNumberFormat="1" applyFill="1" applyBorder="1" applyAlignment="1">
      <alignment vertical="center"/>
    </xf>
    <xf numFmtId="44" fontId="6" fillId="26" borderId="1" xfId="1" applyFont="1" applyFill="1" applyBorder="1" applyAlignment="1">
      <alignment vertical="center"/>
    </xf>
    <xf numFmtId="0" fontId="0" fillId="26" borderId="1" xfId="0" applyFill="1" applyBorder="1"/>
    <xf numFmtId="14" fontId="1" fillId="26" borderId="1" xfId="0" applyNumberFormat="1" applyFont="1" applyFill="1" applyBorder="1"/>
    <xf numFmtId="14" fontId="0" fillId="26" borderId="1" xfId="0" applyNumberFormat="1" applyFill="1" applyBorder="1"/>
    <xf numFmtId="0" fontId="1" fillId="26" borderId="1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2" fillId="0" borderId="36" xfId="0" applyFont="1" applyBorder="1"/>
    <xf numFmtId="0" fontId="12" fillId="0" borderId="37" xfId="0" applyFont="1" applyBorder="1"/>
    <xf numFmtId="44" fontId="12" fillId="0" borderId="37" xfId="0" applyNumberFormat="1" applyFont="1" applyBorder="1"/>
    <xf numFmtId="44" fontId="12" fillId="0" borderId="38" xfId="1" applyFont="1" applyFill="1" applyBorder="1" applyAlignment="1">
      <alignment horizontal="center" vertical="center"/>
    </xf>
    <xf numFmtId="9" fontId="12" fillId="0" borderId="38" xfId="0" applyNumberFormat="1" applyFont="1" applyBorder="1"/>
    <xf numFmtId="9" fontId="12" fillId="0" borderId="39" xfId="3" applyFon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4" fontId="1" fillId="0" borderId="5" xfId="0" applyNumberFormat="1" applyFont="1" applyBorder="1" applyAlignment="1">
      <alignment vertical="center"/>
    </xf>
    <xf numFmtId="14" fontId="0" fillId="0" borderId="5" xfId="0" applyNumberFormat="1" applyBorder="1" applyAlignment="1">
      <alignment vertical="center"/>
    </xf>
    <xf numFmtId="0" fontId="1" fillId="9" borderId="5" xfId="0" applyFont="1" applyFill="1" applyBorder="1" applyAlignment="1">
      <alignment vertical="center"/>
    </xf>
    <xf numFmtId="44" fontId="6" fillId="0" borderId="5" xfId="1" applyFont="1" applyFill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33" xfId="0" applyBorder="1"/>
    <xf numFmtId="0" fontId="27" fillId="0" borderId="0" xfId="0" applyFont="1" applyAlignment="1">
      <alignment horizontal="center"/>
    </xf>
    <xf numFmtId="44" fontId="16" fillId="0" borderId="0" xfId="0" applyNumberFormat="1" applyFont="1"/>
    <xf numFmtId="44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44" fontId="16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44" fontId="19" fillId="0" borderId="0" xfId="0" applyNumberFormat="1" applyFont="1"/>
    <xf numFmtId="0" fontId="28" fillId="0" borderId="0" xfId="0" applyFont="1" applyAlignment="1">
      <alignment horizontal="center"/>
    </xf>
    <xf numFmtId="44" fontId="26" fillId="0" borderId="0" xfId="0" applyNumberFormat="1" applyFont="1" applyAlignment="1">
      <alignment horizontal="center"/>
    </xf>
    <xf numFmtId="44" fontId="26" fillId="0" borderId="0" xfId="0" applyNumberFormat="1" applyFont="1" applyAlignment="1">
      <alignment horizontal="left"/>
    </xf>
    <xf numFmtId="169" fontId="1" fillId="0" borderId="0" xfId="0" applyNumberFormat="1" applyFont="1"/>
    <xf numFmtId="166" fontId="8" fillId="0" borderId="0" xfId="0" applyNumberFormat="1" applyFont="1" applyAlignment="1">
      <alignment vertical="center"/>
    </xf>
    <xf numFmtId="44" fontId="7" fillId="0" borderId="0" xfId="0" applyNumberFormat="1" applyFont="1"/>
    <xf numFmtId="0" fontId="1" fillId="0" borderId="0" xfId="0" applyFont="1" applyAlignment="1">
      <alignment vertical="center"/>
    </xf>
    <xf numFmtId="14" fontId="33" fillId="0" borderId="0" xfId="0" applyNumberFormat="1" applyFont="1" applyAlignment="1">
      <alignment vertical="center"/>
    </xf>
    <xf numFmtId="169" fontId="8" fillId="0" borderId="0" xfId="0" applyNumberFormat="1" applyFont="1"/>
    <xf numFmtId="44" fontId="7" fillId="0" borderId="0" xfId="1" applyFont="1" applyFill="1" applyBorder="1" applyAlignment="1">
      <alignment vertical="center"/>
    </xf>
    <xf numFmtId="166" fontId="0" fillId="0" borderId="0" xfId="0" applyNumberFormat="1" applyAlignment="1">
      <alignment vertical="center"/>
    </xf>
    <xf numFmtId="44" fontId="24" fillId="0" borderId="7" xfId="1" applyFont="1" applyFill="1" applyBorder="1" applyAlignment="1">
      <alignment horizontal="right" vertical="center"/>
    </xf>
    <xf numFmtId="17" fontId="14" fillId="0" borderId="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14" borderId="22" xfId="0" applyFill="1" applyBorder="1" applyAlignment="1">
      <alignment horizontal="center" wrapText="1"/>
    </xf>
    <xf numFmtId="0" fontId="23" fillId="0" borderId="16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23" xfId="0" applyFont="1" applyBorder="1" applyAlignment="1">
      <alignment horizontal="right" wrapText="1"/>
    </xf>
    <xf numFmtId="0" fontId="0" fillId="0" borderId="23" xfId="0" applyBorder="1" applyAlignment="1">
      <alignment horizontal="right" wrapText="1"/>
    </xf>
    <xf numFmtId="44" fontId="0" fillId="0" borderId="27" xfId="0" applyNumberFormat="1" applyBorder="1" applyAlignment="1">
      <alignment horizontal="center"/>
    </xf>
    <xf numFmtId="44" fontId="0" fillId="0" borderId="40" xfId="0" applyNumberFormat="1" applyBorder="1" applyAlignment="1">
      <alignment horizontal="center"/>
    </xf>
    <xf numFmtId="0" fontId="0" fillId="14" borderId="41" xfId="0" applyFill="1" applyBorder="1" applyAlignment="1">
      <alignment horizontal="center" wrapText="1"/>
    </xf>
  </cellXfs>
  <cellStyles count="4">
    <cellStyle name="Currency" xfId="1" builtinId="4"/>
    <cellStyle name="Normal" xfId="0" builtinId="0"/>
    <cellStyle name="Normal_Sheet1" xfId="2" xr:uid="{00000000-0005-0000-0000-000002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EAED2"/>
      <rgbColor rgb="00993366"/>
      <rgbColor rgb="00FFFFCC"/>
      <rgbColor rgb="00CCFFFF"/>
      <rgbColor rgb="00660066"/>
      <rgbColor rgb="00C2D5EC"/>
      <rgbColor rgb="00DAF2E0"/>
      <rgbColor rgb="00D7E7F5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71"/>
      <color rgb="FFEBF1DE"/>
      <color rgb="FFE1FFE1"/>
      <color rgb="FFF2DCDB"/>
      <color rgb="FFF8EDEC"/>
      <color rgb="FFFFFFE7"/>
      <color rgb="FFFBF3F3"/>
      <color rgb="FFF7FFF7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4"/>
  <sheetViews>
    <sheetView zoomScaleNormal="100" zoomScaleSheetLayoutView="100" workbookViewId="0">
      <selection activeCell="K9" sqref="K9"/>
    </sheetView>
  </sheetViews>
  <sheetFormatPr defaultColWidth="9.109375" defaultRowHeight="13.2" x14ac:dyDescent="0.25"/>
  <cols>
    <col min="1" max="1" width="15.33203125" style="31" customWidth="1"/>
    <col min="2" max="2" width="67.21875" style="31" customWidth="1"/>
    <col min="3" max="3" width="24.33203125" style="32" customWidth="1"/>
    <col min="4" max="4" width="21.33203125" style="32" customWidth="1"/>
    <col min="5" max="5" width="19.44140625" style="31" customWidth="1"/>
    <col min="6" max="6" width="22.5546875" style="32" customWidth="1"/>
    <col min="7" max="7" width="21.109375" style="33" customWidth="1"/>
    <col min="8" max="8" width="4.21875" style="33" customWidth="1"/>
    <col min="9" max="9" width="12.44140625" style="31" bestFit="1" customWidth="1"/>
    <col min="10" max="10" width="9.109375" style="31"/>
    <col min="11" max="11" width="12.44140625" style="31" bestFit="1" customWidth="1"/>
    <col min="12" max="16384" width="9.109375" style="31"/>
  </cols>
  <sheetData>
    <row r="1" spans="1:12" s="180" customFormat="1" ht="53.25" customHeight="1" x14ac:dyDescent="0.25">
      <c r="A1" s="177" t="s">
        <v>1</v>
      </c>
      <c r="B1" s="177" t="s">
        <v>80</v>
      </c>
      <c r="C1" s="178" t="s">
        <v>84</v>
      </c>
      <c r="D1" s="178" t="s">
        <v>18</v>
      </c>
      <c r="E1" s="177" t="s">
        <v>17</v>
      </c>
      <c r="F1" s="178" t="s">
        <v>88</v>
      </c>
      <c r="G1" s="179" t="s">
        <v>5</v>
      </c>
    </row>
    <row r="2" spans="1:12" ht="26.4" customHeight="1" x14ac:dyDescent="0.3">
      <c r="A2" s="181" t="s">
        <v>20</v>
      </c>
      <c r="B2" s="181"/>
      <c r="C2" s="181"/>
      <c r="D2" s="181"/>
      <c r="E2" s="4"/>
      <c r="F2" s="181"/>
      <c r="G2" s="182"/>
      <c r="H2" s="31"/>
      <c r="K2" s="61"/>
      <c r="L2" s="61"/>
    </row>
    <row r="3" spans="1:12" ht="21.9" customHeight="1" x14ac:dyDescent="0.3">
      <c r="A3" s="183">
        <v>10060</v>
      </c>
      <c r="B3" s="184" t="s">
        <v>136</v>
      </c>
      <c r="C3" s="41">
        <v>51944.53</v>
      </c>
      <c r="D3" s="41">
        <f>'Monthly Expenses Summary'!P3</f>
        <v>39677.08</v>
      </c>
      <c r="E3" s="185">
        <f>SUM(D3/C3)</f>
        <v>0.76383557614247355</v>
      </c>
      <c r="F3" s="41">
        <f>SUM(C3-D3)</f>
        <v>12267.449999999997</v>
      </c>
      <c r="G3" s="90">
        <f>SUM(F3/C3)</f>
        <v>0.23616442385752642</v>
      </c>
    </row>
    <row r="4" spans="1:12" ht="12.6" customHeight="1" x14ac:dyDescent="0.3">
      <c r="A4" s="44" t="s">
        <v>149</v>
      </c>
      <c r="B4" s="176">
        <f>C3+C5</f>
        <v>53175.45</v>
      </c>
      <c r="C4" s="46"/>
      <c r="D4" s="41"/>
      <c r="E4" s="185"/>
      <c r="F4" s="41"/>
      <c r="G4" s="90"/>
    </row>
    <row r="5" spans="1:12" ht="21.9" customHeight="1" x14ac:dyDescent="0.3">
      <c r="A5" s="183">
        <v>60</v>
      </c>
      <c r="B5" s="184" t="s">
        <v>148</v>
      </c>
      <c r="C5" s="41">
        <v>1230.92</v>
      </c>
      <c r="D5" s="41">
        <f>'Monthly Expenses Summary'!P5</f>
        <v>1230.92</v>
      </c>
      <c r="E5" s="185">
        <f t="shared" ref="E5" si="0">SUM(D5/C5)</f>
        <v>1</v>
      </c>
      <c r="F5" s="41">
        <f t="shared" ref="F5" si="1">SUM(C5-D5)</f>
        <v>0</v>
      </c>
      <c r="G5" s="90">
        <f t="shared" ref="G5" si="2">SUM(F5/C5)</f>
        <v>0</v>
      </c>
    </row>
    <row r="6" spans="1:12" ht="9.6" customHeight="1" x14ac:dyDescent="0.3">
      <c r="A6" s="43"/>
      <c r="B6" s="44"/>
      <c r="C6" s="46"/>
      <c r="D6" s="46"/>
      <c r="E6" s="89"/>
      <c r="F6" s="46"/>
      <c r="G6" s="91"/>
      <c r="H6" s="31"/>
    </row>
    <row r="7" spans="1:12" ht="17.25" customHeight="1" x14ac:dyDescent="0.3">
      <c r="A7" s="183">
        <v>10200</v>
      </c>
      <c r="B7" s="186" t="s">
        <v>81</v>
      </c>
      <c r="C7" s="41">
        <v>600</v>
      </c>
      <c r="D7" s="41">
        <f>'Monthly Expenses Summary'!P7</f>
        <v>450</v>
      </c>
      <c r="E7" s="185">
        <f t="shared" ref="E7" si="3">SUM(D7/C7)</f>
        <v>0.75</v>
      </c>
      <c r="F7" s="41">
        <f t="shared" ref="F7" si="4">SUM(C7-D7)</f>
        <v>150</v>
      </c>
      <c r="G7" s="90">
        <f t="shared" ref="G7" si="5">SUM(F7/C7)</f>
        <v>0.25</v>
      </c>
      <c r="H7" s="31"/>
    </row>
    <row r="8" spans="1:12" ht="12" customHeight="1" x14ac:dyDescent="0.3">
      <c r="A8" s="43"/>
      <c r="B8" s="44"/>
      <c r="C8" s="46"/>
      <c r="D8" s="45"/>
      <c r="E8" s="89"/>
      <c r="F8" s="46"/>
      <c r="G8" s="91"/>
      <c r="H8" s="31"/>
    </row>
    <row r="9" spans="1:12" ht="21.9" customHeight="1" x14ac:dyDescent="0.3">
      <c r="A9" s="183">
        <v>11000</v>
      </c>
      <c r="B9" s="184" t="s">
        <v>19</v>
      </c>
      <c r="C9" s="41">
        <v>24321.27</v>
      </c>
      <c r="D9" s="41">
        <f>'Monthly Expenses Summary'!P9</f>
        <v>18526.579999999998</v>
      </c>
      <c r="E9" s="185">
        <f>SUM(D9/C9)</f>
        <v>0.76174393853610434</v>
      </c>
      <c r="F9" s="41">
        <f>SUM(C9-D9)</f>
        <v>5794.6900000000023</v>
      </c>
      <c r="G9" s="90">
        <f>SUM(F9/C9)</f>
        <v>0.23825606146389569</v>
      </c>
    </row>
    <row r="10" spans="1:12" ht="14.25" customHeight="1" x14ac:dyDescent="0.3">
      <c r="A10" s="139"/>
      <c r="B10" s="140" t="s">
        <v>24</v>
      </c>
      <c r="C10" s="120"/>
      <c r="D10" s="121"/>
      <c r="E10" s="89"/>
      <c r="F10" s="122"/>
      <c r="G10" s="91"/>
      <c r="H10" s="31"/>
    </row>
    <row r="11" spans="1:12" ht="21.75" customHeight="1" x14ac:dyDescent="0.3">
      <c r="A11" s="187">
        <v>41360</v>
      </c>
      <c r="B11" s="187" t="s">
        <v>59</v>
      </c>
      <c r="C11" s="188">
        <v>100</v>
      </c>
      <c r="D11" s="41">
        <f>'Monthly Expenses Summary'!P11</f>
        <v>78</v>
      </c>
      <c r="E11" s="185">
        <f>SUM(D11/C11)</f>
        <v>0.78</v>
      </c>
      <c r="F11" s="41">
        <f>SUM(C11-D11)</f>
        <v>22</v>
      </c>
      <c r="G11" s="90">
        <f>SUM(F11/C11)</f>
        <v>0.22</v>
      </c>
    </row>
    <row r="12" spans="1:12" ht="6.6" customHeight="1" x14ac:dyDescent="0.3">
      <c r="A12" s="123"/>
      <c r="B12" s="123"/>
      <c r="C12" s="124"/>
      <c r="D12" s="46"/>
      <c r="E12" s="89"/>
      <c r="F12" s="46"/>
      <c r="G12" s="91"/>
    </row>
    <row r="13" spans="1:12" ht="21.75" customHeight="1" x14ac:dyDescent="0.3">
      <c r="A13" s="187">
        <v>41260</v>
      </c>
      <c r="B13" s="187" t="s">
        <v>58</v>
      </c>
      <c r="C13" s="188">
        <v>2387</v>
      </c>
      <c r="D13" s="41">
        <f>'Monthly Expenses Summary'!P13</f>
        <v>943.69</v>
      </c>
      <c r="E13" s="185">
        <f>SUM(D13/C13)</f>
        <v>0.39534562211981567</v>
      </c>
      <c r="F13" s="41">
        <f>SUM(C13-D13)</f>
        <v>1443.31</v>
      </c>
      <c r="G13" s="90">
        <f>SUM(F13/C13)</f>
        <v>0.60465437788018428</v>
      </c>
    </row>
    <row r="14" spans="1:12" ht="6" customHeight="1" x14ac:dyDescent="0.3">
      <c r="A14" s="123"/>
      <c r="B14" s="123"/>
      <c r="C14" s="124"/>
      <c r="D14" s="46"/>
      <c r="E14" s="89"/>
      <c r="F14" s="46"/>
      <c r="G14" s="91"/>
    </row>
    <row r="15" spans="1:12" ht="18.75" customHeight="1" x14ac:dyDescent="0.3">
      <c r="A15" s="187">
        <v>42260</v>
      </c>
      <c r="B15" s="187" t="s">
        <v>74</v>
      </c>
      <c r="C15" s="188">
        <v>255.5</v>
      </c>
      <c r="D15" s="41">
        <f>'Monthly Expenses Summary'!P15</f>
        <v>124.32</v>
      </c>
      <c r="E15" s="185">
        <f>SUM(D15/C15)</f>
        <v>0.4865753424657534</v>
      </c>
      <c r="F15" s="41">
        <f>SUM(C15-D15)</f>
        <v>131.18</v>
      </c>
      <c r="G15" s="90">
        <f>SUM(F15/C15)</f>
        <v>0.5134246575342466</v>
      </c>
    </row>
    <row r="16" spans="1:12" ht="6" customHeight="1" x14ac:dyDescent="0.3">
      <c r="A16" s="123"/>
      <c r="B16" s="123"/>
      <c r="C16" s="124"/>
      <c r="D16" s="46"/>
      <c r="E16" s="89"/>
      <c r="F16" s="46"/>
      <c r="G16" s="91"/>
    </row>
    <row r="17" spans="1:8" ht="21.9" customHeight="1" x14ac:dyDescent="0.3">
      <c r="A17" s="186">
        <v>26060</v>
      </c>
      <c r="B17" s="186" t="s">
        <v>23</v>
      </c>
      <c r="C17" s="41">
        <v>3498.92</v>
      </c>
      <c r="D17" s="41">
        <f>'Monthly Expenses Summary'!P17</f>
        <v>1240.76</v>
      </c>
      <c r="E17" s="185">
        <f>SUM(D17/C17)</f>
        <v>0.35461228036079706</v>
      </c>
      <c r="F17" s="41">
        <f>SUM(C17-D17)</f>
        <v>2258.16</v>
      </c>
      <c r="G17" s="90">
        <f>SUM(F17/C17)</f>
        <v>0.64538771963920294</v>
      </c>
    </row>
    <row r="18" spans="1:8" ht="6" customHeight="1" x14ac:dyDescent="0.3">
      <c r="A18" s="43"/>
      <c r="B18" s="119"/>
      <c r="C18" s="46"/>
      <c r="D18" s="46"/>
      <c r="E18" s="89"/>
      <c r="F18" s="46"/>
      <c r="G18" s="91"/>
      <c r="H18" s="31"/>
    </row>
    <row r="19" spans="1:8" ht="21" customHeight="1" x14ac:dyDescent="0.3">
      <c r="A19" s="183">
        <v>41363</v>
      </c>
      <c r="B19" s="186" t="s">
        <v>82</v>
      </c>
      <c r="C19" s="41">
        <v>501.08</v>
      </c>
      <c r="D19" s="41">
        <f>'Monthly Expenses Summary'!P19</f>
        <v>336.99</v>
      </c>
      <c r="E19" s="185">
        <f>SUM(D19/C19)</f>
        <v>0.67252734094356192</v>
      </c>
      <c r="F19" s="41">
        <f>SUM(C19-D19)</f>
        <v>164.08999999999997</v>
      </c>
      <c r="G19" s="90">
        <f>SUM(F19/C19)</f>
        <v>0.32747265905643808</v>
      </c>
    </row>
    <row r="20" spans="1:8" ht="7.2" customHeight="1" x14ac:dyDescent="0.3">
      <c r="A20" s="43"/>
      <c r="B20" s="119"/>
      <c r="C20" s="46"/>
      <c r="D20" s="46"/>
      <c r="E20" s="89"/>
      <c r="F20" s="46"/>
      <c r="G20" s="91"/>
    </row>
    <row r="21" spans="1:8" ht="21" customHeight="1" x14ac:dyDescent="0.3">
      <c r="A21" s="183">
        <v>41460</v>
      </c>
      <c r="B21" s="184" t="s">
        <v>217</v>
      </c>
      <c r="C21" s="41">
        <v>450</v>
      </c>
      <c r="D21" s="41">
        <f>'Monthly Expenses Summary'!P21</f>
        <v>449</v>
      </c>
      <c r="E21" s="185">
        <f t="shared" ref="E21" si="6">SUM(D21/C21)</f>
        <v>0.99777777777777776</v>
      </c>
      <c r="F21" s="41">
        <f t="shared" ref="F21" si="7">SUM(C21-D21)</f>
        <v>1</v>
      </c>
      <c r="G21" s="90">
        <f t="shared" ref="G21" si="8">SUM(F21/C21)</f>
        <v>2.2222222222222222E-3</v>
      </c>
    </row>
    <row r="22" spans="1:8" ht="10.199999999999999" customHeight="1" x14ac:dyDescent="0.3">
      <c r="A22" s="43"/>
      <c r="B22" s="126"/>
      <c r="C22" s="46"/>
      <c r="D22" s="46"/>
      <c r="E22" s="89"/>
      <c r="F22" s="46"/>
      <c r="G22" s="91"/>
      <c r="H22" s="31"/>
    </row>
    <row r="23" spans="1:8" ht="21.9" customHeight="1" x14ac:dyDescent="0.3">
      <c r="A23" s="183">
        <v>42060</v>
      </c>
      <c r="B23" s="184" t="s">
        <v>76</v>
      </c>
      <c r="C23" s="41">
        <v>9994</v>
      </c>
      <c r="D23" s="41">
        <f>'Monthly Expenses Summary'!P23</f>
        <v>9994</v>
      </c>
      <c r="E23" s="185">
        <f>SUM(D23/C23)</f>
        <v>1</v>
      </c>
      <c r="F23" s="41">
        <f>SUM(C23-D23)</f>
        <v>0</v>
      </c>
      <c r="G23" s="90">
        <f>SUM(F23/C23)</f>
        <v>0</v>
      </c>
    </row>
    <row r="24" spans="1:8" ht="6" customHeight="1" x14ac:dyDescent="0.3">
      <c r="A24" s="43"/>
      <c r="B24" s="119"/>
      <c r="C24" s="46"/>
      <c r="D24" s="46"/>
      <c r="E24" s="89"/>
      <c r="F24" s="46"/>
      <c r="G24" s="91"/>
    </row>
    <row r="25" spans="1:8" ht="21.9" customHeight="1" x14ac:dyDescent="0.3">
      <c r="A25" s="183">
        <v>42061</v>
      </c>
      <c r="B25" s="184" t="s">
        <v>75</v>
      </c>
      <c r="C25" s="41">
        <v>500</v>
      </c>
      <c r="D25" s="41">
        <f>'Monthly Expenses Summary'!P25</f>
        <v>500</v>
      </c>
      <c r="E25" s="185">
        <f t="shared" ref="E25" si="9">SUM(D25/C25)</f>
        <v>1</v>
      </c>
      <c r="F25" s="41">
        <f t="shared" ref="F25" si="10">SUM(C25-D25)</f>
        <v>0</v>
      </c>
      <c r="G25" s="90">
        <f t="shared" ref="G25" si="11">SUM(F25/C25)</f>
        <v>0</v>
      </c>
    </row>
    <row r="26" spans="1:8" ht="6" customHeight="1" x14ac:dyDescent="0.3">
      <c r="B26" s="43"/>
      <c r="C26" s="46"/>
      <c r="D26" s="46"/>
      <c r="E26" s="89"/>
      <c r="F26" s="46"/>
      <c r="G26" s="91"/>
      <c r="H26" s="31"/>
    </row>
    <row r="27" spans="1:8" s="180" customFormat="1" ht="22.8" customHeight="1" x14ac:dyDescent="0.3">
      <c r="A27" s="189">
        <v>46060</v>
      </c>
      <c r="B27" s="190" t="s">
        <v>37</v>
      </c>
      <c r="C27" s="92">
        <v>3536</v>
      </c>
      <c r="D27" s="92">
        <f>'Monthly Expenses Summary'!P26</f>
        <v>3536</v>
      </c>
      <c r="E27" s="191">
        <f>SUM(D27/C27)</f>
        <v>1</v>
      </c>
      <c r="F27" s="92">
        <f>SUM(C27-D27)</f>
        <v>0</v>
      </c>
      <c r="G27" s="93">
        <f>SUM(F27/C27)</f>
        <v>0</v>
      </c>
    </row>
    <row r="28" spans="1:8" ht="6" customHeight="1" x14ac:dyDescent="0.3">
      <c r="A28" s="127"/>
      <c r="B28" s="128"/>
      <c r="C28" s="46"/>
      <c r="D28" s="46"/>
      <c r="E28" s="89"/>
      <c r="F28" s="46"/>
      <c r="G28" s="129"/>
      <c r="H28" s="31"/>
    </row>
    <row r="29" spans="1:8" ht="21.9" customHeight="1" x14ac:dyDescent="0.3">
      <c r="A29" s="183">
        <v>32262</v>
      </c>
      <c r="B29" s="184" t="s">
        <v>135</v>
      </c>
      <c r="C29" s="41">
        <v>133842.84</v>
      </c>
      <c r="D29" s="41">
        <f>'Monthly Expenses Summary'!P28</f>
        <v>129457.20999999999</v>
      </c>
      <c r="E29" s="185">
        <f>SUM(D29/C29)</f>
        <v>0.96723298758454312</v>
      </c>
      <c r="F29" s="41">
        <f>SUM(C29-D29)</f>
        <v>4385.6300000000047</v>
      </c>
      <c r="G29" s="90">
        <f>SUM(F29/C29)</f>
        <v>3.2767012415456848E-2</v>
      </c>
    </row>
    <row r="30" spans="1:8" ht="6" customHeight="1" x14ac:dyDescent="0.3">
      <c r="A30" s="43"/>
      <c r="B30" s="119"/>
      <c r="C30" s="46"/>
      <c r="D30" s="46"/>
      <c r="E30" s="89"/>
      <c r="F30" s="46"/>
      <c r="G30" s="91"/>
      <c r="H30" s="31"/>
    </row>
    <row r="31" spans="1:8" ht="21.75" customHeight="1" x14ac:dyDescent="0.3">
      <c r="A31" s="183">
        <v>2262</v>
      </c>
      <c r="B31" s="184" t="s">
        <v>137</v>
      </c>
      <c r="C31" s="41">
        <v>130060.16</v>
      </c>
      <c r="D31" s="41">
        <f>'Monthly Expenses Summary'!P30</f>
        <v>0</v>
      </c>
      <c r="E31" s="185">
        <f t="shared" ref="E31" si="12">SUM(D31/C31)</f>
        <v>0</v>
      </c>
      <c r="F31" s="41">
        <f t="shared" ref="F31" si="13">SUM(C31-D31)</f>
        <v>130060.16</v>
      </c>
      <c r="G31" s="90">
        <f t="shared" ref="G31" si="14">SUM(F31/C31)</f>
        <v>1</v>
      </c>
    </row>
    <row r="32" spans="1:8" ht="15" customHeight="1" x14ac:dyDescent="0.3">
      <c r="A32" s="44" t="s">
        <v>145</v>
      </c>
      <c r="B32" s="176">
        <f>C31+C29</f>
        <v>263903</v>
      </c>
      <c r="C32" s="46"/>
      <c r="D32" s="46"/>
      <c r="E32" s="89"/>
      <c r="F32" s="46"/>
      <c r="G32" s="91"/>
      <c r="H32" s="31"/>
    </row>
    <row r="33" spans="1:9" ht="21.9" customHeight="1" x14ac:dyDescent="0.3">
      <c r="A33" s="183">
        <v>32263</v>
      </c>
      <c r="B33" s="184" t="s">
        <v>138</v>
      </c>
      <c r="C33" s="41">
        <v>49930.84</v>
      </c>
      <c r="D33" s="41">
        <f>'Monthly Expenses Summary'!P32</f>
        <v>47830.91</v>
      </c>
      <c r="E33" s="185">
        <f>SUM(D33/C33)</f>
        <v>0.95794322707168567</v>
      </c>
      <c r="F33" s="41">
        <f>SUM(C33-D33)</f>
        <v>2099.929999999993</v>
      </c>
      <c r="G33" s="90">
        <f>SUM(F33/C33)</f>
        <v>4.2056772928314307E-2</v>
      </c>
      <c r="I33" s="32"/>
    </row>
    <row r="34" spans="1:9" ht="7.2" customHeight="1" x14ac:dyDescent="0.3">
      <c r="A34" s="43"/>
      <c r="B34" s="42"/>
      <c r="C34" s="46"/>
      <c r="D34" s="46"/>
      <c r="E34" s="89"/>
      <c r="F34" s="46"/>
      <c r="G34" s="91"/>
      <c r="H34" s="31"/>
    </row>
    <row r="35" spans="1:9" ht="21.9" customHeight="1" x14ac:dyDescent="0.3">
      <c r="A35" s="183">
        <v>2263</v>
      </c>
      <c r="B35" s="184" t="s">
        <v>139</v>
      </c>
      <c r="C35" s="41">
        <v>48833.46</v>
      </c>
      <c r="D35" s="41">
        <f>'Monthly Expenses Summary'!P34</f>
        <v>13452.49</v>
      </c>
      <c r="E35" s="185">
        <f>SUM(D35/C35)</f>
        <v>0.27547689637392064</v>
      </c>
      <c r="F35" s="41">
        <f>SUM(C35-D35)</f>
        <v>35380.97</v>
      </c>
      <c r="G35" s="90">
        <f>SUM(F35/C35)</f>
        <v>0.72452310362607941</v>
      </c>
      <c r="H35" s="108"/>
    </row>
    <row r="36" spans="1:9" ht="15" customHeight="1" x14ac:dyDescent="0.3">
      <c r="A36" s="44" t="s">
        <v>144</v>
      </c>
      <c r="B36" s="176">
        <f>C35+C33</f>
        <v>98764.299999999988</v>
      </c>
      <c r="C36" s="130"/>
      <c r="D36" s="130"/>
      <c r="E36" s="89"/>
      <c r="F36" s="130"/>
      <c r="G36" s="125"/>
      <c r="H36" s="192"/>
      <c r="I36" s="61"/>
    </row>
    <row r="37" spans="1:9" ht="21.9" customHeight="1" x14ac:dyDescent="0.3">
      <c r="A37" s="183">
        <v>97760</v>
      </c>
      <c r="B37" s="193" t="s">
        <v>141</v>
      </c>
      <c r="C37" s="41">
        <v>7552.71</v>
      </c>
      <c r="D37" s="41">
        <f>'Monthly Expenses Summary'!P36</f>
        <v>7552.71</v>
      </c>
      <c r="E37" s="185">
        <f>SUM(D37/C37)</f>
        <v>1</v>
      </c>
      <c r="F37" s="41">
        <f>SUM(C37-D37)</f>
        <v>0</v>
      </c>
      <c r="G37" s="90">
        <f>SUM(F37/C37)</f>
        <v>0</v>
      </c>
      <c r="H37" s="108"/>
    </row>
    <row r="38" spans="1:9" ht="13.2" customHeight="1" x14ac:dyDescent="0.3">
      <c r="A38" s="43"/>
      <c r="B38" s="42"/>
      <c r="C38" s="46"/>
      <c r="D38" s="46"/>
      <c r="E38" s="89"/>
      <c r="F38" s="46"/>
      <c r="G38" s="129"/>
      <c r="H38" s="109"/>
    </row>
    <row r="39" spans="1:9" ht="23.25" customHeight="1" x14ac:dyDescent="0.3">
      <c r="A39" s="183">
        <v>7760</v>
      </c>
      <c r="B39" s="184" t="s">
        <v>140</v>
      </c>
      <c r="C39" s="41">
        <v>54173.71</v>
      </c>
      <c r="D39" s="41">
        <f>'Monthly Expenses Summary'!P38</f>
        <v>14231.23</v>
      </c>
      <c r="E39" s="185">
        <f>SUM(D39/C39)</f>
        <v>0.26269624140565601</v>
      </c>
      <c r="F39" s="41">
        <f>SUM(C39-D39)</f>
        <v>39942.479999999996</v>
      </c>
      <c r="G39" s="90">
        <f>SUM(F39/C39)</f>
        <v>0.73730375859434394</v>
      </c>
      <c r="H39" s="108"/>
    </row>
    <row r="40" spans="1:9" ht="15" customHeight="1" x14ac:dyDescent="0.3">
      <c r="A40" s="44" t="s">
        <v>143</v>
      </c>
      <c r="B40" s="176">
        <f>C37+C39</f>
        <v>61726.42</v>
      </c>
      <c r="C40" s="130"/>
      <c r="D40" s="130"/>
      <c r="E40" s="89"/>
      <c r="F40" s="130"/>
      <c r="G40" s="131"/>
      <c r="H40" s="194"/>
    </row>
    <row r="41" spans="1:9" ht="21.75" customHeight="1" x14ac:dyDescent="0.3">
      <c r="A41" s="183">
        <v>42261</v>
      </c>
      <c r="B41" s="193" t="s">
        <v>142</v>
      </c>
      <c r="C41" s="41">
        <v>28336</v>
      </c>
      <c r="D41" s="41">
        <f>'Monthly Expenses Summary'!P40</f>
        <v>20170.8</v>
      </c>
      <c r="E41" s="185">
        <f>SUM(D41/C41)</f>
        <v>0.71184359119141727</v>
      </c>
      <c r="F41" s="41">
        <f>SUM(C41-D41)</f>
        <v>8165.2000000000007</v>
      </c>
      <c r="G41" s="90">
        <f>SUM(F41/C41)</f>
        <v>0.28815640880858273</v>
      </c>
      <c r="H41" s="108"/>
    </row>
    <row r="42" spans="1:9" ht="4.8" customHeight="1" x14ac:dyDescent="0.3">
      <c r="A42" s="43"/>
      <c r="B42" s="135"/>
      <c r="C42" s="46"/>
      <c r="D42" s="46"/>
      <c r="E42" s="89"/>
      <c r="F42" s="46"/>
      <c r="G42" s="91"/>
      <c r="H42" s="108"/>
    </row>
    <row r="43" spans="1:9" ht="22.5" customHeight="1" x14ac:dyDescent="0.3">
      <c r="A43" s="183">
        <v>32265</v>
      </c>
      <c r="B43" s="190" t="s">
        <v>123</v>
      </c>
      <c r="C43" s="195"/>
      <c r="D43" s="41">
        <f>'Monthly Expenses Summary'!P44</f>
        <v>0</v>
      </c>
      <c r="E43" s="185" t="e">
        <f>SUM(D43/C43)</f>
        <v>#DIV/0!</v>
      </c>
      <c r="F43" s="41">
        <f>SUM(C43-D43)</f>
        <v>0</v>
      </c>
      <c r="G43" s="90" t="e">
        <f t="shared" ref="G43" si="15">SUM(F43/C43)</f>
        <v>#DIV/0!</v>
      </c>
      <c r="H43" s="108"/>
    </row>
    <row r="44" spans="1:9" ht="6" customHeight="1" x14ac:dyDescent="0.3">
      <c r="A44" s="43"/>
      <c r="B44" s="119"/>
      <c r="C44" s="46"/>
      <c r="D44" s="46"/>
      <c r="E44" s="89"/>
      <c r="F44" s="46"/>
      <c r="G44" s="91"/>
      <c r="H44" s="108"/>
    </row>
    <row r="45" spans="1:9" ht="18.75" customHeight="1" x14ac:dyDescent="0.3">
      <c r="A45" s="183">
        <v>97060</v>
      </c>
      <c r="B45" s="184" t="s">
        <v>197</v>
      </c>
      <c r="C45" s="297">
        <v>18524.47</v>
      </c>
      <c r="D45" s="41">
        <f>'Monthly Expenses Summary'!P46</f>
        <v>4308</v>
      </c>
      <c r="E45" s="185">
        <f>SUM(D45/C45)</f>
        <v>0.23255726074754093</v>
      </c>
      <c r="F45" s="41">
        <f>SUM(C45-D45)</f>
        <v>14216.470000000001</v>
      </c>
      <c r="G45" s="90">
        <f>SUM(F45/C45)</f>
        <v>0.76744273925245909</v>
      </c>
      <c r="H45" s="108"/>
    </row>
    <row r="46" spans="1:9" ht="6" customHeight="1" x14ac:dyDescent="0.3">
      <c r="A46" s="116"/>
      <c r="B46" s="117"/>
      <c r="C46" s="118"/>
      <c r="D46" s="46"/>
      <c r="E46" s="89"/>
      <c r="F46" s="46"/>
      <c r="G46" s="91"/>
      <c r="H46" s="108"/>
    </row>
    <row r="47" spans="1:9" ht="24.6" customHeight="1" x14ac:dyDescent="0.3">
      <c r="A47" s="196">
        <v>760</v>
      </c>
      <c r="B47" s="184" t="s">
        <v>202</v>
      </c>
      <c r="C47" s="298">
        <v>29101.97</v>
      </c>
      <c r="D47" s="41">
        <f>'Monthly Expenses Summary'!P42</f>
        <v>0</v>
      </c>
      <c r="E47" s="185">
        <f>SUM(D47/C47)</f>
        <v>0</v>
      </c>
      <c r="F47" s="41">
        <f>SUM(C47-D47)</f>
        <v>29101.97</v>
      </c>
      <c r="G47" s="90">
        <f>SUM(F47/C47)</f>
        <v>1</v>
      </c>
      <c r="H47" s="108"/>
    </row>
    <row r="48" spans="1:9" ht="6" customHeight="1" x14ac:dyDescent="0.3">
      <c r="A48" s="119"/>
      <c r="B48" s="130"/>
      <c r="C48" s="130"/>
      <c r="D48" s="46"/>
      <c r="E48" s="89"/>
      <c r="F48" s="130"/>
      <c r="G48" s="131"/>
      <c r="H48" s="194"/>
    </row>
    <row r="49" spans="1:12" ht="23.25" customHeight="1" x14ac:dyDescent="0.3">
      <c r="A49" s="183">
        <v>7060</v>
      </c>
      <c r="B49" s="184" t="s">
        <v>203</v>
      </c>
      <c r="C49" s="298">
        <v>29100</v>
      </c>
      <c r="D49" s="41">
        <f>'Monthly Expenses Summary'!P50</f>
        <v>0</v>
      </c>
      <c r="E49" s="185">
        <f>SUM(D49/C49)</f>
        <v>0</v>
      </c>
      <c r="F49" s="41">
        <f>SUM(C49-D49)</f>
        <v>29100</v>
      </c>
      <c r="G49" s="90">
        <f>SUM(F49/C49)</f>
        <v>1</v>
      </c>
      <c r="H49" s="108"/>
    </row>
    <row r="50" spans="1:12" ht="6.75" customHeight="1" x14ac:dyDescent="0.3">
      <c r="A50" s="152"/>
      <c r="B50" s="130"/>
      <c r="C50" s="130"/>
      <c r="D50" s="46"/>
      <c r="E50" s="89"/>
      <c r="F50" s="130"/>
      <c r="G50" s="131"/>
      <c r="H50" s="194"/>
    </row>
    <row r="51" spans="1:12" ht="18.600000000000001" customHeight="1" thickBot="1" x14ac:dyDescent="0.35">
      <c r="A51" s="210"/>
      <c r="B51" s="211"/>
      <c r="C51" s="198"/>
      <c r="D51" s="197"/>
      <c r="E51" s="199"/>
      <c r="F51" s="41"/>
      <c r="G51" s="200"/>
      <c r="H51" s="110"/>
      <c r="K51" s="32"/>
    </row>
    <row r="52" spans="1:12" ht="18.600000000000001" customHeight="1" thickTop="1" thickBot="1" x14ac:dyDescent="0.35">
      <c r="A52" s="350" t="s">
        <v>35</v>
      </c>
      <c r="B52" s="212" t="s">
        <v>146</v>
      </c>
      <c r="C52" s="213">
        <f>SUM(C3:C51)</f>
        <v>628775.37999999989</v>
      </c>
      <c r="D52" s="214">
        <f>SUM(D3:D51)</f>
        <v>314090.69</v>
      </c>
      <c r="E52" s="215">
        <f>SUM(D52/C52)</f>
        <v>0.49952765326148751</v>
      </c>
      <c r="F52" s="213">
        <f>SUM(C52-D52)</f>
        <v>314684.68999999989</v>
      </c>
      <c r="G52" s="216">
        <f>SUM(F52/C52)</f>
        <v>0.50047234673851249</v>
      </c>
      <c r="H52" s="111"/>
      <c r="L52" s="61"/>
    </row>
    <row r="53" spans="1:12" ht="16.8" customHeight="1" thickTop="1" x14ac:dyDescent="0.3">
      <c r="A53" s="351"/>
      <c r="B53" s="202" t="s">
        <v>147</v>
      </c>
      <c r="C53" s="203">
        <v>2209.35</v>
      </c>
      <c r="D53" s="349" t="s">
        <v>78</v>
      </c>
      <c r="E53" s="349"/>
      <c r="F53" s="204">
        <f>F52+C53</f>
        <v>316894.03999999986</v>
      </c>
      <c r="G53" s="201"/>
      <c r="H53" s="111"/>
      <c r="K53" s="32"/>
    </row>
    <row r="54" spans="1:12" ht="21.9" customHeight="1" x14ac:dyDescent="0.3">
      <c r="A54" s="205" t="s">
        <v>154</v>
      </c>
      <c r="B54" s="206"/>
      <c r="C54" s="229">
        <v>110409.79</v>
      </c>
      <c r="D54" s="31"/>
      <c r="E54" s="217"/>
      <c r="F54" s="218"/>
      <c r="G54" s="67"/>
      <c r="H54" s="111"/>
    </row>
    <row r="55" spans="1:12" ht="19.8" customHeight="1" thickBot="1" x14ac:dyDescent="0.3">
      <c r="A55" s="207"/>
      <c r="B55" s="208" t="s">
        <v>201</v>
      </c>
      <c r="C55" s="299">
        <f>C47+C49</f>
        <v>58201.97</v>
      </c>
      <c r="D55" s="209"/>
      <c r="E55" s="32"/>
      <c r="F55" s="48" t="s">
        <v>28</v>
      </c>
    </row>
    <row r="56" spans="1:12" ht="18.600000000000001" thickTop="1" thickBot="1" x14ac:dyDescent="0.35">
      <c r="A56" s="318">
        <v>97667</v>
      </c>
      <c r="B56" s="319" t="s">
        <v>227</v>
      </c>
      <c r="C56" s="320">
        <v>388.93</v>
      </c>
      <c r="D56" s="321">
        <f>'Monthly Expenses Summary'!P53</f>
        <v>362.18</v>
      </c>
      <c r="E56" s="322">
        <f>SUM(D56/C56)</f>
        <v>0.93122155657830463</v>
      </c>
      <c r="F56" s="321">
        <f>SUM(C56-D56)</f>
        <v>26.75</v>
      </c>
      <c r="G56" s="323">
        <f>SUM(F56/C56)</f>
        <v>6.8778443421695423E-2</v>
      </c>
    </row>
    <row r="57" spans="1:12" ht="13.8" thickTop="1" x14ac:dyDescent="0.25">
      <c r="B57" s="61"/>
    </row>
    <row r="58" spans="1:12" hidden="1" x14ac:dyDescent="0.25">
      <c r="A58" s="31">
        <v>97060</v>
      </c>
      <c r="B58" s="296" t="s">
        <v>199</v>
      </c>
      <c r="C58" s="295">
        <v>29101.97</v>
      </c>
    </row>
    <row r="59" spans="1:12" hidden="1" x14ac:dyDescent="0.25">
      <c r="A59" s="31">
        <v>97060</v>
      </c>
      <c r="B59" s="296" t="s">
        <v>200</v>
      </c>
      <c r="C59" s="295">
        <v>29100</v>
      </c>
    </row>
    <row r="60" spans="1:12" hidden="1" x14ac:dyDescent="0.25">
      <c r="A60" s="31">
        <v>97060</v>
      </c>
      <c r="B60" s="35" t="s">
        <v>198</v>
      </c>
      <c r="C60" s="295">
        <f>SUM(C58:C59)</f>
        <v>58201.97</v>
      </c>
    </row>
    <row r="61" spans="1:12" hidden="1" x14ac:dyDescent="0.25"/>
    <row r="62" spans="1:12" hidden="1" x14ac:dyDescent="0.25">
      <c r="B62" s="300"/>
      <c r="C62" s="301">
        <v>628775.38</v>
      </c>
    </row>
    <row r="63" spans="1:12" ht="13.8" hidden="1" thickBot="1" x14ac:dyDescent="0.3">
      <c r="A63" s="61">
        <v>42962</v>
      </c>
      <c r="B63" s="302" t="s">
        <v>204</v>
      </c>
      <c r="C63" s="303">
        <v>455.37</v>
      </c>
    </row>
    <row r="64" spans="1:12" ht="13.8" hidden="1" thickTop="1" x14ac:dyDescent="0.25">
      <c r="B64" s="304"/>
      <c r="C64" s="305">
        <f>SUM(C62:C63)</f>
        <v>629230.75</v>
      </c>
    </row>
  </sheetData>
  <mergeCells count="2">
    <mergeCell ref="D53:E53"/>
    <mergeCell ref="A52:A53"/>
  </mergeCells>
  <phoneticPr fontId="0" type="noConversion"/>
  <pageMargins left="0.5" right="0.5" top="0.5" bottom="0" header="0.5" footer="0.5"/>
  <pageSetup scale="66" orientation="landscape" r:id="rId1"/>
  <headerFooter differentOddEven="1" alignWithMargins="0">
    <evenHeader>&amp;CFiscal Year 2023</even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80"/>
  <sheetViews>
    <sheetView view="pageLayout" zoomScaleNormal="100" zoomScaleSheetLayoutView="100" workbookViewId="0">
      <selection activeCell="E66" sqref="E66"/>
    </sheetView>
  </sheetViews>
  <sheetFormatPr defaultColWidth="9.109375" defaultRowHeight="15.6" x14ac:dyDescent="0.3"/>
  <cols>
    <col min="1" max="1" width="11.5546875" style="4" bestFit="1" customWidth="1"/>
    <col min="2" max="2" width="38.44140625" style="4" customWidth="1"/>
    <col min="3" max="3" width="19.44140625" style="4" customWidth="1"/>
    <col min="4" max="4" width="19.88671875" style="4" customWidth="1"/>
    <col min="5" max="5" width="18.5546875" style="5" customWidth="1"/>
    <col min="6" max="6" width="19.5546875" style="4" customWidth="1"/>
    <col min="7" max="8" width="21.33203125" style="4" customWidth="1"/>
    <col min="9" max="10" width="19.5546875" style="4" customWidth="1"/>
    <col min="11" max="11" width="20.109375" style="4" customWidth="1"/>
    <col min="12" max="12" width="19.88671875" style="4" hidden="1" customWidth="1"/>
    <col min="13" max="13" width="21.6640625" style="4" hidden="1" customWidth="1"/>
    <col min="14" max="15" width="21.44140625" style="4" hidden="1" customWidth="1"/>
    <col min="16" max="16" width="24.33203125" style="4" customWidth="1"/>
    <col min="17" max="17" width="9.109375" style="4"/>
    <col min="18" max="18" width="13.77734375" style="4" bestFit="1" customWidth="1"/>
    <col min="19" max="16384" width="9.109375" style="4"/>
  </cols>
  <sheetData>
    <row r="1" spans="1:18" s="6" customFormat="1" ht="21.9" customHeight="1" x14ac:dyDescent="0.25">
      <c r="A1" s="63" t="s">
        <v>1</v>
      </c>
      <c r="B1" s="63" t="s">
        <v>11</v>
      </c>
      <c r="C1" s="64">
        <v>45839</v>
      </c>
      <c r="D1" s="64">
        <v>45870</v>
      </c>
      <c r="E1" s="64">
        <v>45901</v>
      </c>
      <c r="F1" s="64">
        <v>45931</v>
      </c>
      <c r="G1" s="64">
        <v>45962</v>
      </c>
      <c r="H1" s="64">
        <v>45992</v>
      </c>
      <c r="I1" s="64">
        <v>46023</v>
      </c>
      <c r="J1" s="64">
        <v>46054</v>
      </c>
      <c r="K1" s="64">
        <v>46082</v>
      </c>
      <c r="L1" s="64">
        <v>46113</v>
      </c>
      <c r="M1" s="64">
        <v>46143</v>
      </c>
      <c r="N1" s="64">
        <v>46174</v>
      </c>
      <c r="O1" s="64">
        <v>46222</v>
      </c>
      <c r="P1" s="63"/>
    </row>
    <row r="2" spans="1:18" ht="14.4" customHeight="1" x14ac:dyDescent="0.35">
      <c r="A2" s="113"/>
      <c r="B2" s="113" t="s">
        <v>21</v>
      </c>
      <c r="C2" s="113"/>
      <c r="D2" s="113"/>
      <c r="E2" s="114"/>
      <c r="F2" s="113"/>
      <c r="G2" s="113"/>
      <c r="H2" s="113"/>
      <c r="I2" s="113"/>
      <c r="J2" s="113"/>
      <c r="K2" s="113"/>
      <c r="L2" s="113"/>
      <c r="M2" s="113"/>
      <c r="N2" s="113"/>
      <c r="O2" s="115" t="s">
        <v>36</v>
      </c>
      <c r="P2" s="113"/>
    </row>
    <row r="3" spans="1:18" s="6" customFormat="1" ht="21.9" customHeight="1" x14ac:dyDescent="0.25">
      <c r="A3" s="65">
        <v>10060</v>
      </c>
      <c r="B3" s="78" t="s">
        <v>168</v>
      </c>
      <c r="C3" s="66">
        <f>SUMIF(Income!$L:$L,"="&amp;($A3&amp;TEXT(C$1,"mmm-yy")),Income!$D:$D)+SUMIF('Itemized Expenses'!$I:$I,"="&amp;($A3&amp;TEXT(C$1,"mmm-yy")),'Itemized Expenses'!$E:$E)</f>
        <v>2859.88</v>
      </c>
      <c r="D3" s="66">
        <f>SUMIF(Income!$L:$L,"="&amp;($A3&amp;TEXT(D$1,"mmm-yy")),Income!$D:$D)+SUMIF('Itemized Expenses'!$I:$I,"="&amp;($A3&amp;TEXT(D$1,"mmm-yy")),'Itemized Expenses'!$E:$E)</f>
        <v>6136.2000000000007</v>
      </c>
      <c r="E3" s="66">
        <f>SUMIF(Income!$L:$L,"="&amp;($A3&amp;TEXT(E$1,"mmm-yy")),Income!$D:$D)+SUMIF('Itemized Expenses'!$I:$I,"="&amp;($A3&amp;TEXT(E$1,"mmm-yy")),'Itemized Expenses'!$E:$E)</f>
        <v>4090.8</v>
      </c>
      <c r="F3" s="66">
        <f>SUMIF(Income!$L:$L,"="&amp;($A3&amp;TEXT(F$1,"mmm-yy")),Income!$D:$D)+SUMIF('Itemized Expenses'!$I:$I,"="&amp;($A3&amp;TEXT(F$1,"mmm-yy")),'Itemized Expenses'!$E:$E)</f>
        <v>4090.8</v>
      </c>
      <c r="G3" s="66">
        <f>SUMIF(Income!$L:$L,"="&amp;($A3&amp;TEXT(G$1,"mmm-yy")),Income!$D:$D)+SUMIF('Itemized Expenses'!$I:$I,"="&amp;($A3&amp;TEXT(G$1,"mmm-yy")),'Itemized Expenses'!$E:$E)</f>
        <v>4090.8</v>
      </c>
      <c r="H3" s="66">
        <f>SUMIF(Income!$L:$L,"="&amp;($A3&amp;TEXT(H$1,"mmm-yy")),Income!$D:$D)+SUMIF('Itemized Expenses'!$I:$I,"="&amp;($A3&amp;TEXT(H$1,"mmm-yy")),'Itemized Expenses'!$E:$E)</f>
        <v>4090.8</v>
      </c>
      <c r="I3" s="67">
        <f>SUMIF(Income!$L:$L,"="&amp;($A3&amp;TEXT(I$1,"mmm-yy")),Income!$D:$D)+SUMIF('Itemized Expenses'!$I:$I,"="&amp;($A3&amp;TEXT(I$1,"mmm-yy")),'Itemized Expenses'!$E:$E)</f>
        <v>6136.2000000000007</v>
      </c>
      <c r="J3" s="66">
        <f>SUMIF(Income!$L:$L,"="&amp;($A3&amp;TEXT(J$1,"mmm-yy")),Income!$D:$D)+SUMIF('Itemized Expenses'!$I:$I,"="&amp;($A3&amp;TEXT(J$1,"mmm-yy")),'Itemized Expenses'!$E:$E)</f>
        <v>4090.8</v>
      </c>
      <c r="K3" s="66">
        <f>SUMIF(Income!$L:$L,"="&amp;($A3&amp;TEXT(K$1,"mmm-yy")),Income!$D:$D)+SUMIF('Itemized Expenses'!$I:$I,"="&amp;($A3&amp;TEXT(K$1,"mmm-yy")),'Itemized Expenses'!$E:$E)</f>
        <v>4090.8</v>
      </c>
      <c r="L3" s="66">
        <f>SUMIF(Income!$L:$L,"="&amp;($A3&amp;TEXT(L$1,"mmm-yy")),Income!$D:$D)+SUMIF('Itemized Expenses'!$I:$I,"="&amp;($A3&amp;TEXT(L$1,"mmm-yy")),'Itemized Expenses'!$E:$E)</f>
        <v>0</v>
      </c>
      <c r="M3" s="66">
        <f>SUMIF(Income!$L:$L,"="&amp;($A3&amp;TEXT(M$1,"mmm-yy")),Income!$D:$D)+SUMIF('Itemized Expenses'!$I:$I,"="&amp;($A3&amp;TEXT(M$1,"mmm-yy")),'Itemized Expenses'!$E:$E)</f>
        <v>0</v>
      </c>
      <c r="N3" s="66">
        <f>SUMIF(Income!$L:$L,"="&amp;($A3&amp;TEXT(N$1,"mmm-yy")),Income!$D:$D)+SUMIF('Itemized Expenses'!$I:$I,"="&amp;($A3&amp;TEXT(N$1,"mmm-yy")),'Itemized Expenses'!$E:$E)</f>
        <v>0</v>
      </c>
      <c r="O3" s="66">
        <f>SUMIF(Income!$L:$L,"="&amp;($A3&amp;TEXT(O$1,"mmm-yy")),Income!$D:$D)+SUMIF('Itemized Expenses'!$I:$I,"="&amp;($A3&amp;TEXT(O$1,"mmm-yy")),'Itemized Expenses'!$E:$E)</f>
        <v>0</v>
      </c>
      <c r="P3" s="68">
        <f>SUM(C3:O3)</f>
        <v>39677.08</v>
      </c>
    </row>
    <row r="4" spans="1:18" s="6" customFormat="1" ht="7.2" customHeight="1" x14ac:dyDescent="0.25">
      <c r="A4" s="69"/>
      <c r="B4" s="83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</row>
    <row r="5" spans="1:18" s="6" customFormat="1" ht="17.399999999999999" customHeight="1" x14ac:dyDescent="0.25">
      <c r="A5" s="65">
        <v>60</v>
      </c>
      <c r="B5" s="78" t="s">
        <v>169</v>
      </c>
      <c r="C5" s="66">
        <f>SUMIF(Income!$L:$L,"="&amp;($A5&amp;TEXT(C$1,"mmm-yy")),Income!$D:$D)+SUMIF('Itemized Expenses'!$I:$I,"="&amp;($A5&amp;TEXT(C$1,"mmm-yy")),'Itemized Expenses'!$E:$E)</f>
        <v>1230.92</v>
      </c>
      <c r="D5" s="66">
        <f>SUMIF(Income!$L:$L,"="&amp;($A5&amp;TEXT(D$1,"mmm-yy")),Income!$D:$D)+SUMIF('Itemized Expenses'!$I:$I,"="&amp;($A5&amp;TEXT(D$1,"mmm-yy")),'Itemized Expenses'!$E:$E)</f>
        <v>0</v>
      </c>
      <c r="E5" s="66">
        <f>SUMIF(Income!$L:$L,"="&amp;($A5&amp;TEXT(E$1,"mmm-yy")),Income!$D:$D)+SUMIF('Itemized Expenses'!$I:$I,"="&amp;($A5&amp;TEXT(E$1,"mmm-yy")),'Itemized Expenses'!$E:$E)</f>
        <v>0</v>
      </c>
      <c r="F5" s="66">
        <f>SUMIF(Income!$L:$L,"="&amp;($A5&amp;TEXT(F$1,"mmm-yy")),Income!$D:$D)+SUMIF('Itemized Expenses'!$I:$I,"="&amp;($A5&amp;TEXT(F$1,"mmm-yy")),'Itemized Expenses'!$E:$E)</f>
        <v>0</v>
      </c>
      <c r="G5" s="66">
        <f>SUMIF(Income!$L:$L,"="&amp;($A5&amp;TEXT(G$1,"mmm-yy")),Income!$D:$D)+SUMIF('Itemized Expenses'!$I:$I,"="&amp;($A5&amp;TEXT(G$1,"mmm-yy")),'Itemized Expenses'!$E:$E)</f>
        <v>0</v>
      </c>
      <c r="H5" s="66">
        <f>SUMIF(Income!$L:$L,"="&amp;($A5&amp;TEXT(H$1,"mmm-yy")),Income!$D:$D)+SUMIF('Itemized Expenses'!$I:$I,"="&amp;($A5&amp;TEXT(H$1,"mmm-yy")),'Itemized Expenses'!$E:$E)</f>
        <v>0</v>
      </c>
      <c r="I5" s="67">
        <f>SUMIF(Income!$L:$L,"="&amp;($A5&amp;TEXT(I$1,"mmm-yy")),Income!$D:$D)+SUMIF('Itemized Expenses'!$I:$I,"="&amp;($A5&amp;TEXT(I$1,"mmm-yy")),'Itemized Expenses'!$E:$E)</f>
        <v>0</v>
      </c>
      <c r="J5" s="66">
        <f>SUMIF(Income!$L:$L,"="&amp;($A5&amp;TEXT(J$1,"mmm-yy")),Income!$D:$D)+SUMIF('Itemized Expenses'!$I:$I,"="&amp;($A5&amp;TEXT(J$1,"mmm-yy")),'Itemized Expenses'!$E:$E)</f>
        <v>0</v>
      </c>
      <c r="K5" s="66">
        <f>SUMIF(Income!$L:$L,"="&amp;($A5&amp;TEXT(K$1,"mmm-yy")),Income!$D:$D)+SUMIF('Itemized Expenses'!$I:$I,"="&amp;($A5&amp;TEXT(K$1,"mmm-yy")),'Itemized Expenses'!$E:$E)</f>
        <v>0</v>
      </c>
      <c r="L5" s="66">
        <f>SUMIF(Income!$L:$L,"="&amp;($A5&amp;TEXT(L$1,"mmm-yy")),Income!$D:$D)+SUMIF('Itemized Expenses'!$I:$I,"="&amp;($A5&amp;TEXT(L$1,"mmm-yy")),'Itemized Expenses'!$E:$E)</f>
        <v>0</v>
      </c>
      <c r="M5" s="66">
        <f>SUMIF(Income!$L:$L,"="&amp;($A5&amp;TEXT(M$1,"mmm-yy")),Income!$D:$D)+SUMIF('Itemized Expenses'!$I:$I,"="&amp;($A5&amp;TEXT(M$1,"mmm-yy")),'Itemized Expenses'!$E:$E)</f>
        <v>0</v>
      </c>
      <c r="N5" s="66">
        <f>SUMIF(Income!$L:$L,"="&amp;($A5&amp;TEXT(N$1,"mmm-yy")),Income!$D:$D)+SUMIF('Itemized Expenses'!$I:$I,"="&amp;($A5&amp;TEXT(N$1,"mmm-yy")),'Itemized Expenses'!$E:$E)</f>
        <v>0</v>
      </c>
      <c r="O5" s="66">
        <f>SUMIF(Income!$L:$L,"="&amp;($A5&amp;TEXT(O$1,"mmm-yy")),Income!$D:$D)+SUMIF('Itemized Expenses'!$I:$I,"="&amp;($A5&amp;TEXT(O$1,"mmm-yy")),'Itemized Expenses'!$E:$E)</f>
        <v>0</v>
      </c>
      <c r="P5" s="68">
        <f t="shared" ref="P5" si="0">SUM(C5:O5)</f>
        <v>1230.92</v>
      </c>
    </row>
    <row r="6" spans="1:18" s="6" customFormat="1" ht="4.8" customHeight="1" x14ac:dyDescent="0.25">
      <c r="A6" s="65"/>
      <c r="B6" s="78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8"/>
    </row>
    <row r="7" spans="1:18" s="6" customFormat="1" ht="21.9" customHeight="1" x14ac:dyDescent="0.25">
      <c r="A7" s="65">
        <v>10200</v>
      </c>
      <c r="B7" s="78" t="s">
        <v>81</v>
      </c>
      <c r="C7" s="66">
        <f>SUMIF(Income!$L:$L,"="&amp;($A7&amp;TEXT(C$1,"mmm-yy")),Income!$D:$D)+SUMIF('Itemized Expenses'!$I:$I,"="&amp;($A7&amp;TEXT(C$1,"mmm-yy")),'Itemized Expenses'!$E:$E)</f>
        <v>50</v>
      </c>
      <c r="D7" s="66">
        <f>SUMIF(Income!$L:$L,"="&amp;($A7&amp;TEXT(D$1,"mmm-yy")),Income!$D:$D)+SUMIF('Itemized Expenses'!$I:$I,"="&amp;($A7&amp;TEXT(D$1,"mmm-yy")),'Itemized Expenses'!$E:$E)</f>
        <v>50</v>
      </c>
      <c r="E7" s="66">
        <f>SUMIF(Income!$L:$L,"="&amp;($A7&amp;TEXT(E$1,"mmm-yy")),Income!$D:$D)+SUMIF('Itemized Expenses'!$I:$I,"="&amp;($A7&amp;TEXT(E$1,"mmm-yy")),'Itemized Expenses'!$E:$E)</f>
        <v>50</v>
      </c>
      <c r="F7" s="66">
        <f>SUMIF(Income!$L:$L,"="&amp;($A7&amp;TEXT(F$1,"mmm-yy")),Income!$D:$D)+SUMIF('Itemized Expenses'!$I:$I,"="&amp;($A7&amp;TEXT(F$1,"mmm-yy")),'Itemized Expenses'!$E:$E)</f>
        <v>50</v>
      </c>
      <c r="G7" s="66">
        <f>SUMIF(Income!$L:$L,"="&amp;($A7&amp;TEXT(G$1,"mmm-yy")),Income!$D:$D)+SUMIF('Itemized Expenses'!$I:$I,"="&amp;($A7&amp;TEXT(G$1,"mmm-yy")),'Itemized Expenses'!$E:$E)</f>
        <v>50</v>
      </c>
      <c r="H7" s="66">
        <f>SUMIF(Income!$L:$L,"="&amp;($A7&amp;TEXT(H$1,"mmm-yy")),Income!$D:$D)+SUMIF('Itemized Expenses'!$I:$I,"="&amp;($A7&amp;TEXT(H$1,"mmm-yy")),'Itemized Expenses'!$E:$E)</f>
        <v>50</v>
      </c>
      <c r="I7" s="67">
        <f>SUMIF(Income!$L:$L,"="&amp;($A7&amp;TEXT(I$1,"mmm-yy")),Income!$D:$D)+SUMIF('Itemized Expenses'!$I:$I,"="&amp;($A7&amp;TEXT(I$1,"mmm-yy")),'Itemized Expenses'!$E:$E)</f>
        <v>50</v>
      </c>
      <c r="J7" s="66">
        <f>SUMIF(Income!$L:$L,"="&amp;($A7&amp;TEXT(J$1,"mmm-yy")),Income!$D:$D)+SUMIF('Itemized Expenses'!$I:$I,"="&amp;($A7&amp;TEXT(J$1,"mmm-yy")),'Itemized Expenses'!$E:$E)</f>
        <v>50</v>
      </c>
      <c r="K7" s="66">
        <f>SUMIF(Income!$L:$L,"="&amp;($A7&amp;TEXT(K$1,"mmm-yy")),Income!$D:$D)+SUMIF('Itemized Expenses'!$I:$I,"="&amp;($A7&amp;TEXT(K$1,"mmm-yy")),'Itemized Expenses'!$E:$E)</f>
        <v>50</v>
      </c>
      <c r="L7" s="66">
        <f>SUMIF(Income!$L:$L,"="&amp;($A7&amp;TEXT(L$1,"mmm-yy")),Income!$D:$D)+SUMIF('Itemized Expenses'!$I:$I,"="&amp;($A7&amp;TEXT(L$1,"mmm-yy")),'Itemized Expenses'!$E:$E)</f>
        <v>0</v>
      </c>
      <c r="M7" s="66">
        <f>SUMIF(Income!$L:$L,"="&amp;($A7&amp;TEXT(M$1,"mmm-yy")),Income!$D:$D)+SUMIF('Itemized Expenses'!$I:$I,"="&amp;($A7&amp;TEXT(M$1,"mmm-yy")),'Itemized Expenses'!$E:$E)</f>
        <v>0</v>
      </c>
      <c r="N7" s="66">
        <f>SUMIF(Income!$L:$L,"="&amp;($A7&amp;TEXT(N$1,"mmm-yy")),Income!$D:$D)+SUMIF('Itemized Expenses'!$I:$I,"="&amp;($A7&amp;TEXT(N$1,"mmm-yy")),'Itemized Expenses'!$E:$E)</f>
        <v>0</v>
      </c>
      <c r="O7" s="66">
        <f>SUMIF(Income!$L:$L,"="&amp;($A7&amp;TEXT(O$1,"mmm-yy")),Income!$D:$D)+SUMIF('Itemized Expenses'!$I:$I,"="&amp;($A7&amp;TEXT(O$1,"mmm-yy")),'Itemized Expenses'!$E:$E)</f>
        <v>0</v>
      </c>
      <c r="P7" s="68">
        <f t="shared" ref="P7" si="1">SUM(C7:O7)</f>
        <v>450</v>
      </c>
      <c r="R7" s="157"/>
    </row>
    <row r="8" spans="1:18" s="6" customFormat="1" ht="4.2" customHeight="1" x14ac:dyDescent="0.25">
      <c r="A8" s="69"/>
      <c r="B8" s="83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1"/>
    </row>
    <row r="9" spans="1:18" s="6" customFormat="1" ht="21.9" customHeight="1" x14ac:dyDescent="0.25">
      <c r="A9" s="63">
        <v>11000</v>
      </c>
      <c r="B9" s="84" t="s">
        <v>19</v>
      </c>
      <c r="C9" s="66">
        <f>SUMIF(Income!$L:$L,"="&amp;($A9&amp;TEXT(C$1,"mmm-yy")),Income!$D:$D)+SUMIF('Itemized Expenses'!$I:$I,"="&amp;($A9&amp;TEXT(C$1,"mmm-yy")),'Itemized Expenses'!$E:$E)</f>
        <v>1984.43</v>
      </c>
      <c r="D9" s="66">
        <f>SUMIF(Income!$L:$L,"="&amp;($A9&amp;TEXT(D$1,"mmm-yy")),Income!$D:$D)+SUMIF('Itemized Expenses'!$I:$I,"="&amp;($A9&amp;TEXT(D$1,"mmm-yy")),'Itemized Expenses'!$E:$E)</f>
        <v>2328.11</v>
      </c>
      <c r="E9" s="66">
        <f>SUMIF(Income!$L:$L,"="&amp;($A9&amp;TEXT(E$1,"mmm-yy")),Income!$D:$D)+SUMIF('Itemized Expenses'!$I:$I,"="&amp;($A9&amp;TEXT(E$1,"mmm-yy")),'Itemized Expenses'!$E:$E)</f>
        <v>1984.43</v>
      </c>
      <c r="F9" s="66">
        <f>SUMIF(Income!$L:$L,"="&amp;($A9&amp;TEXT(F$1,"mmm-yy")),Income!$D:$D)+SUMIF('Itemized Expenses'!$I:$I,"="&amp;($A9&amp;TEXT(F$1,"mmm-yy")),'Itemized Expenses'!$E:$E)</f>
        <v>1984.43</v>
      </c>
      <c r="G9" s="66">
        <f>SUMIF(Income!$L:$L,"="&amp;($A9&amp;TEXT(G$1,"mmm-yy")),Income!$D:$D)+SUMIF('Itemized Expenses'!$I:$I,"="&amp;($A9&amp;TEXT(G$1,"mmm-yy")),'Itemized Expenses'!$E:$E)</f>
        <v>1984.43</v>
      </c>
      <c r="H9" s="66">
        <f>SUMIF(Income!$L:$L,"="&amp;($A9&amp;TEXT(H$1,"mmm-yy")),Income!$D:$D)+SUMIF('Itemized Expenses'!$I:$I,"="&amp;($A9&amp;TEXT(H$1,"mmm-yy")),'Itemized Expenses'!$E:$E)</f>
        <v>1984.42</v>
      </c>
      <c r="I9" s="67">
        <f>SUMIF(Income!$L:$L,"="&amp;($A9&amp;TEXT(I$1,"mmm-yy")),Income!$D:$D)+SUMIF('Itemized Expenses'!$I:$I,"="&amp;($A9&amp;TEXT(I$1,"mmm-yy")),'Itemized Expenses'!$E:$E)</f>
        <v>2319.27</v>
      </c>
      <c r="J9" s="66">
        <f>SUMIF(Income!$L:$L,"="&amp;($A9&amp;TEXT(J$1,"mmm-yy")),Income!$D:$D)+SUMIF('Itemized Expenses'!$I:$I,"="&amp;($A9&amp;TEXT(J$1,"mmm-yy")),'Itemized Expenses'!$E:$E)</f>
        <v>1978.53</v>
      </c>
      <c r="K9" s="66">
        <f>SUMIF(Income!$L:$L,"="&amp;($A9&amp;TEXT(K$1,"mmm-yy")),Income!$D:$D)+SUMIF('Itemized Expenses'!$I:$I,"="&amp;($A9&amp;TEXT(K$1,"mmm-yy")),'Itemized Expenses'!$E:$E)</f>
        <v>1978.53</v>
      </c>
      <c r="L9" s="66">
        <f>SUMIF(Income!$L:$L,"="&amp;($A9&amp;TEXT(L$1,"mmm-yy")),Income!$D:$D)+SUMIF('Itemized Expenses'!$I:$I,"="&amp;($A9&amp;TEXT(L$1,"mmm-yy")),'Itemized Expenses'!$E:$E)</f>
        <v>0</v>
      </c>
      <c r="M9" s="66">
        <f>SUMIF(Income!$L:$L,"="&amp;($A9&amp;TEXT(M$1,"mmm-yy")),Income!$D:$D)+SUMIF('Itemized Expenses'!$I:$I,"="&amp;($A9&amp;TEXT(M$1,"mmm-yy")),'Itemized Expenses'!$E:$E)</f>
        <v>0</v>
      </c>
      <c r="N9" s="66">
        <f>SUMIF(Income!$L:$L,"="&amp;($A9&amp;TEXT(N$1,"mmm-yy")),Income!$D:$D)+SUMIF('Itemized Expenses'!$I:$I,"="&amp;($A9&amp;TEXT(N$1,"mmm-yy")),'Itemized Expenses'!$E:$E)</f>
        <v>0</v>
      </c>
      <c r="O9" s="66">
        <f>SUMIF(Income!$L:$L,"="&amp;($A9&amp;TEXT(O$1,"mmm-yy")),Income!$D:$D)+SUMIF('Itemized Expenses'!$I:$I,"="&amp;($A9&amp;TEXT(O$1,"mmm-yy")),'Itemized Expenses'!$E:$E)</f>
        <v>0</v>
      </c>
      <c r="P9" s="68">
        <f>SUM(C9:O9)</f>
        <v>18526.579999999998</v>
      </c>
    </row>
    <row r="10" spans="1:18" s="6" customFormat="1" ht="5.4" customHeight="1" x14ac:dyDescent="0.25">
      <c r="A10" s="72"/>
      <c r="B10" s="85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4"/>
      <c r="O10" s="74"/>
      <c r="P10" s="75"/>
    </row>
    <row r="11" spans="1:18" s="6" customFormat="1" ht="22.5" customHeight="1" x14ac:dyDescent="0.25">
      <c r="A11" s="222">
        <v>41260</v>
      </c>
      <c r="B11" s="78" t="s">
        <v>25</v>
      </c>
      <c r="C11" s="67">
        <f>SUMIF(Income!$L:$L,"="&amp;($A11&amp;TEXT(C$1,"mmm-yy")),Income!$D:$D)+SUMIF('Itemized Expenses'!$I:$I,"="&amp;($A11&amp;TEXT(C$1,"mmm-yy")),'Itemized Expenses'!$E:$E)</f>
        <v>0</v>
      </c>
      <c r="D11" s="67">
        <f>SUMIF(Income!$L:$L,"="&amp;($A11&amp;TEXT(D$1,"mmm-yy")),Income!$D:$D)+SUMIF('Itemized Expenses'!$I:$I,"="&amp;($A11&amp;TEXT(D$1,"mmm-yy")),'Itemized Expenses'!$E:$E)</f>
        <v>0</v>
      </c>
      <c r="E11" s="67">
        <f>SUMIF(Income!$L:$L,"="&amp;($A11&amp;TEXT(E$1,"mmm-yy")),Income!$D:$D)+SUMIF('Itemized Expenses'!$I:$I,"="&amp;($A11&amp;TEXT(E$1,"mmm-yy")),'Itemized Expenses'!$E:$E)</f>
        <v>0</v>
      </c>
      <c r="F11" s="67">
        <f>SUMIF(Income!$L:$L,"="&amp;($A11&amp;TEXT(F$1,"mmm-yy")),Income!$D:$D)+SUMIF('Itemized Expenses'!$I:$I,"="&amp;($A11&amp;TEXT(F$1,"mmm-yy")),'Itemized Expenses'!$E:$E)</f>
        <v>0</v>
      </c>
      <c r="G11" s="67">
        <f>SUMIF(Income!$L:$L,"="&amp;($A11&amp;TEXT(G$1,"mmm-yy")),Income!$D:$D)+SUMIF('Itemized Expenses'!$I:$I,"="&amp;($A11&amp;TEXT(G$1,"mmm-yy")),'Itemized Expenses'!$E:$E)</f>
        <v>0</v>
      </c>
      <c r="H11" s="67">
        <f>SUMIF(Income!$L:$L,"="&amp;($A11&amp;TEXT(H$1,"mmm-yy")),Income!$D:$D)+SUMIF('Itemized Expenses'!$I:$I,"="&amp;($A11&amp;TEXT(H$1,"mmm-yy")),'Itemized Expenses'!$E:$E)</f>
        <v>0</v>
      </c>
      <c r="I11" s="67">
        <f>SUMIF(Income!$L:$L,"="&amp;($A11&amp;TEXT(I$1,"mmm-yy")),Income!$D:$D)+SUMIF('Itemized Expenses'!$I:$I,"="&amp;($A11&amp;TEXT(I$1,"mmm-yy")),'Itemized Expenses'!$E:$E)</f>
        <v>78</v>
      </c>
      <c r="J11" s="67">
        <f>SUMIF(Income!$L:$L,"="&amp;($A11&amp;TEXT(J$1,"mmm-yy")),Income!$D:$D)+SUMIF('Itemized Expenses'!$I:$I,"="&amp;($A11&amp;TEXT(J$1,"mmm-yy")),'Itemized Expenses'!$E:$E)</f>
        <v>0</v>
      </c>
      <c r="K11" s="67">
        <f>SUMIF(Income!$L:$L,"="&amp;($A11&amp;TEXT(K$1,"mmm-yy")),Income!$D:$D)+SUMIF('Itemized Expenses'!$I:$I,"="&amp;($A11&amp;TEXT(K$1,"mmm-yy")),'Itemized Expenses'!$E:$E)</f>
        <v>0</v>
      </c>
      <c r="L11" s="67">
        <f>SUMIF(Income!$L:$L,"="&amp;($A11&amp;TEXT(L$1,"mmm-yy")),Income!$D:$D)+SUMIF('Itemized Expenses'!$I:$I,"="&amp;($A11&amp;TEXT(L$1,"mmm-yy")),'Itemized Expenses'!$E:$E)</f>
        <v>0</v>
      </c>
      <c r="M11" s="67">
        <f>SUMIF(Income!$L:$L,"="&amp;($A11&amp;TEXT(M$1,"mmm-yy")),Income!$D:$D)+SUMIF('Itemized Expenses'!$I:$I,"="&amp;($A11&amp;TEXT(M$1,"mmm-yy")),'Itemized Expenses'!$E:$E)</f>
        <v>0</v>
      </c>
      <c r="N11" s="67">
        <f>SUMIF(Income!$L:$L,"="&amp;($A11&amp;TEXT(N$1,"mmm-yy")),Income!$D:$D)+SUMIF('Itemized Expenses'!$I:$I,"="&amp;($A11&amp;TEXT(N$1,"mmm-yy")),'Itemized Expenses'!$E:$E)</f>
        <v>0</v>
      </c>
      <c r="O11" s="67">
        <f>SUMIF(Income!$L:$L,"="&amp;($A11&amp;TEXT(O$1,"mmm-yy")),Income!$D:$D)+SUMIF('Itemized Expenses'!$I:$I,"="&amp;($A11&amp;TEXT(O$1,"mmm-yy")),'Itemized Expenses'!$E:$E)</f>
        <v>0</v>
      </c>
      <c r="P11" s="68">
        <f>SUM(C11:O11)</f>
        <v>78</v>
      </c>
    </row>
    <row r="12" spans="1:18" s="6" customFormat="1" ht="3.6" customHeight="1" x14ac:dyDescent="0.25">
      <c r="A12" s="72"/>
      <c r="B12" s="85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4"/>
    </row>
    <row r="13" spans="1:18" s="6" customFormat="1" ht="22.5" customHeight="1" x14ac:dyDescent="0.25">
      <c r="A13" s="221">
        <v>41360</v>
      </c>
      <c r="B13" s="78" t="s">
        <v>26</v>
      </c>
      <c r="C13" s="67">
        <f>SUMIF(Income!$L:$L,"="&amp;($A13&amp;TEXT(C$1,"mmm-yy")),Income!$D:$D)+SUMIF('Itemized Expenses'!$I:$I,"="&amp;($A13&amp;TEXT(C$1,"mmm-yy")),'Itemized Expenses'!$E:$E)</f>
        <v>0</v>
      </c>
      <c r="D13" s="67">
        <f>SUMIF(Income!$L:$L,"="&amp;($A13&amp;TEXT(D$1,"mmm-yy")),Income!$D:$D)+SUMIF('Itemized Expenses'!$I:$I,"="&amp;($A13&amp;TEXT(D$1,"mmm-yy")),'Itemized Expenses'!$E:$E)</f>
        <v>0</v>
      </c>
      <c r="E13" s="67">
        <f>SUMIF(Income!$L:$L,"="&amp;($A13&amp;TEXT(E$1,"mmm-yy")),Income!$D:$D)+SUMIF('Itemized Expenses'!$I:$I,"="&amp;($A13&amp;TEXT(E$1,"mmm-yy")),'Itemized Expenses'!$E:$E)</f>
        <v>278.52</v>
      </c>
      <c r="F13" s="67">
        <f>SUMIF(Income!$L:$L,"="&amp;($A13&amp;TEXT(F$1,"mmm-yy")),Income!$D:$D)+SUMIF('Itemized Expenses'!$I:$I,"="&amp;($A13&amp;TEXT(F$1,"mmm-yy")),'Itemized Expenses'!$E:$E)</f>
        <v>89.76</v>
      </c>
      <c r="G13" s="67">
        <f>SUMIF(Income!$L:$L,"="&amp;($A13&amp;TEXT(G$1,"mmm-yy")),Income!$D:$D)+SUMIF('Itemized Expenses'!$I:$I,"="&amp;($A13&amp;TEXT(G$1,"mmm-yy")),'Itemized Expenses'!$E:$E)</f>
        <v>0</v>
      </c>
      <c r="H13" s="67">
        <f>SUMIF(Income!$L:$L,"="&amp;($A13&amp;TEXT(H$1,"mmm-yy")),Income!$D:$D)+SUMIF('Itemized Expenses'!$I:$I,"="&amp;($A13&amp;TEXT(H$1,"mmm-yy")),'Itemized Expenses'!$E:$E)</f>
        <v>249.48000000000002</v>
      </c>
      <c r="I13" s="67">
        <f>SUMIF(Income!$L:$L,"="&amp;($A13&amp;TEXT(I$1,"mmm-yy")),Income!$D:$D)+SUMIF('Itemized Expenses'!$I:$I,"="&amp;($A13&amp;TEXT(I$1,"mmm-yy")),'Itemized Expenses'!$E:$E)</f>
        <v>220.44</v>
      </c>
      <c r="J13" s="67">
        <f>SUMIF(Income!$L:$L,"="&amp;($A13&amp;TEXT(J$1,"mmm-yy")),Income!$D:$D)+SUMIF('Itemized Expenses'!$I:$I,"="&amp;($A13&amp;TEXT(J$1,"mmm-yy")),'Itemized Expenses'!$E:$E)</f>
        <v>0</v>
      </c>
      <c r="K13" s="67">
        <f>SUMIF(Income!$L:$L,"="&amp;($A13&amp;TEXT(K$1,"mmm-yy")),Income!$D:$D)+SUMIF('Itemized Expenses'!$I:$I,"="&amp;($A13&amp;TEXT(K$1,"mmm-yy")),'Itemized Expenses'!$E:$E)</f>
        <v>105.49</v>
      </c>
      <c r="L13" s="67">
        <f>SUMIF(Income!$L:$L,"="&amp;($A13&amp;TEXT(L$1,"mmm-yy")),Income!$D:$D)+SUMIF('Itemized Expenses'!$I:$I,"="&amp;($A13&amp;TEXT(L$1,"mmm-yy")),'Itemized Expenses'!$E:$E)</f>
        <v>0</v>
      </c>
      <c r="M13" s="67">
        <f>SUMIF(Income!$L:$L,"="&amp;($A13&amp;TEXT(M$1,"mmm-yy")),Income!$D:$D)+SUMIF('Itemized Expenses'!$I:$I,"="&amp;($A13&amp;TEXT(M$1,"mmm-yy")),'Itemized Expenses'!$E:$E)</f>
        <v>0</v>
      </c>
      <c r="N13" s="67">
        <f>SUMIF(Income!$L:$L,"="&amp;($A13&amp;TEXT(N$1,"mmm-yy")),Income!$D:$D)+SUMIF('Itemized Expenses'!$I:$I,"="&amp;($A13&amp;TEXT(N$1,"mmm-yy")),'Itemized Expenses'!$E:$E)</f>
        <v>0</v>
      </c>
      <c r="O13" s="67">
        <f>SUMIF(Income!$L:$L,"="&amp;($A13&amp;TEXT(O$1,"mmm-yy")),Income!$D:$D)+SUMIF('Itemized Expenses'!$I:$I,"="&amp;($A13&amp;TEXT(O$1,"mmm-yy")),'Itemized Expenses'!$E:$E)</f>
        <v>0</v>
      </c>
      <c r="P13" s="68">
        <f>SUM(C13:O13)</f>
        <v>943.69</v>
      </c>
    </row>
    <row r="14" spans="1:18" s="6" customFormat="1" ht="3" customHeight="1" x14ac:dyDescent="0.25">
      <c r="A14" s="72"/>
      <c r="B14" s="85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4"/>
    </row>
    <row r="15" spans="1:18" s="6" customFormat="1" ht="20.25" customHeight="1" x14ac:dyDescent="0.25">
      <c r="A15" s="221">
        <v>42260</v>
      </c>
      <c r="B15" s="78" t="s">
        <v>22</v>
      </c>
      <c r="C15" s="67">
        <f>SUMIF(Income!$L:$L,"="&amp;($A15&amp;TEXT(C$1,"mmm-yy")),Income!$D:$D)+SUMIF('Itemized Expenses'!$I:$I,"="&amp;($A15&amp;TEXT(C$1,"mmm-yy")),'Itemized Expenses'!$E:$E)</f>
        <v>0</v>
      </c>
      <c r="D15" s="67">
        <f>SUMIF(Income!$L:$L,"="&amp;($A15&amp;TEXT(D$1,"mmm-yy")),Income!$D:$D)+SUMIF('Itemized Expenses'!$I:$I,"="&amp;($A15&amp;TEXT(D$1,"mmm-yy")),'Itemized Expenses'!$E:$E)</f>
        <v>0</v>
      </c>
      <c r="E15" s="67">
        <f>SUMIF(Income!$L:$L,"="&amp;($A15&amp;TEXT(E$1,"mmm-yy")),Income!$D:$D)+SUMIF('Itemized Expenses'!$I:$I,"="&amp;($A15&amp;TEXT(E$1,"mmm-yy")),'Itemized Expenses'!$E:$E)</f>
        <v>0</v>
      </c>
      <c r="F15" s="67">
        <f>SUMIF(Income!$L:$L,"="&amp;($A15&amp;TEXT(F$1,"mmm-yy")),Income!$D:$D)+SUMIF('Itemized Expenses'!$I:$I,"="&amp;($A15&amp;TEXT(F$1,"mmm-yy")),'Itemized Expenses'!$E:$E)</f>
        <v>0</v>
      </c>
      <c r="G15" s="67">
        <f>SUMIF(Income!$L:$L,"="&amp;($A15&amp;TEXT(G$1,"mmm-yy")),Income!$D:$D)+SUMIF('Itemized Expenses'!$I:$I,"="&amp;($A15&amp;TEXT(G$1,"mmm-yy")),'Itemized Expenses'!$E:$E)</f>
        <v>0</v>
      </c>
      <c r="H15" s="67">
        <f>SUMIF(Income!$L:$L,"="&amp;($A15&amp;TEXT(H$1,"mmm-yy")),Income!$D:$D)+SUMIF('Itemized Expenses'!$I:$I,"="&amp;($A15&amp;TEXT(H$1,"mmm-yy")),'Itemized Expenses'!$E:$E)</f>
        <v>124.32</v>
      </c>
      <c r="I15" s="67">
        <f>SUMIF(Income!$L:$L,"="&amp;($A15&amp;TEXT(I$1,"mmm-yy")),Income!$D:$D)+SUMIF('Itemized Expenses'!$I:$I,"="&amp;($A15&amp;TEXT(I$1,"mmm-yy")),'Itemized Expenses'!$E:$E)</f>
        <v>0</v>
      </c>
      <c r="J15" s="67">
        <f>SUMIF(Income!$L:$L,"="&amp;($A15&amp;TEXT(J$1,"mmm-yy")),Income!$D:$D)+SUMIF('Itemized Expenses'!$I:$I,"="&amp;($A15&amp;TEXT(J$1,"mmm-yy")),'Itemized Expenses'!$E:$E)</f>
        <v>0</v>
      </c>
      <c r="K15" s="67">
        <f>SUMIF(Income!$L:$L,"="&amp;($A15&amp;TEXT(K$1,"mmm-yy")),Income!$D:$D)+SUMIF('Itemized Expenses'!$I:$I,"="&amp;($A15&amp;TEXT(K$1,"mmm-yy")),'Itemized Expenses'!$E:$E)</f>
        <v>0</v>
      </c>
      <c r="L15" s="67">
        <f>SUMIF(Income!$L:$L,"="&amp;($A15&amp;TEXT(L$1,"mmm-yy")),Income!$D:$D)+SUMIF('Itemized Expenses'!$I:$I,"="&amp;($A15&amp;TEXT(L$1,"mmm-yy")),'Itemized Expenses'!$E:$E)</f>
        <v>0</v>
      </c>
      <c r="M15" s="67">
        <f>SUMIF(Income!$L:$L,"="&amp;($A15&amp;TEXT(M$1,"mmm-yy")),Income!$D:$D)+SUMIF('Itemized Expenses'!$I:$I,"="&amp;($A15&amp;TEXT(M$1,"mmm-yy")),'Itemized Expenses'!$E:$E)</f>
        <v>0</v>
      </c>
      <c r="N15" s="67">
        <f>SUMIF(Income!$L:$L,"="&amp;($A15&amp;TEXT(N$1,"mmm-yy")),Income!$D:$D)+SUMIF('Itemized Expenses'!$I:$I,"="&amp;($A15&amp;TEXT(N$1,"mmm-yy")),'Itemized Expenses'!$E:$E)</f>
        <v>0</v>
      </c>
      <c r="O15" s="67">
        <f>SUMIF(Income!$L:$L,"="&amp;($A15&amp;TEXT(O$1,"mmm-yy")),Income!$D:$D)+SUMIF('Itemized Expenses'!$I:$I,"="&amp;($A15&amp;TEXT(O$1,"mmm-yy")),'Itemized Expenses'!$E:$E)</f>
        <v>0</v>
      </c>
      <c r="P15" s="68">
        <f>SUM(C15:O15)</f>
        <v>124.32</v>
      </c>
    </row>
    <row r="16" spans="1:18" s="6" customFormat="1" ht="4.2" customHeight="1" x14ac:dyDescent="0.25">
      <c r="A16" s="72"/>
      <c r="B16" s="85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4"/>
    </row>
    <row r="17" spans="1:16" s="6" customFormat="1" ht="21.9" customHeight="1" x14ac:dyDescent="0.25">
      <c r="A17" s="222">
        <v>26060</v>
      </c>
      <c r="B17" s="78" t="s">
        <v>34</v>
      </c>
      <c r="C17" s="66">
        <f>SUMIF(Income!$L:$L,"="&amp;($A17&amp;TEXT(C$1,"mmm-yy")),Income!$D:$D)+SUMIF('Itemized Expenses'!$I:$I,"="&amp;($A17&amp;TEXT(C$1,"mmm-yy")),'Itemized Expenses'!$E:$E)</f>
        <v>0</v>
      </c>
      <c r="D17" s="66">
        <f>SUMIF(Income!$L:$L,"="&amp;($A17&amp;TEXT(D$1,"mmm-yy")),Income!$D:$D)+SUMIF('Itemized Expenses'!$I:$I,"="&amp;($A17&amp;TEXT(D$1,"mmm-yy")),'Itemized Expenses'!$E:$E)</f>
        <v>0</v>
      </c>
      <c r="E17" s="66">
        <f>SUMIF(Income!$L:$L,"="&amp;($A17&amp;TEXT(E$1,"mmm-yy")),Income!$D:$D)+SUMIF('Itemized Expenses'!$I:$I,"="&amp;($A17&amp;TEXT(E$1,"mmm-yy")),'Itemized Expenses'!$E:$E)</f>
        <v>201.99</v>
      </c>
      <c r="F17" s="66">
        <f>SUMIF(Income!$L:$L,"="&amp;($A17&amp;TEXT(F$1,"mmm-yy")),Income!$D:$D)+SUMIF('Itemized Expenses'!$I:$I,"="&amp;($A17&amp;TEXT(F$1,"mmm-yy")),'Itemized Expenses'!$E:$E)</f>
        <v>75</v>
      </c>
      <c r="G17" s="66">
        <f>SUMIF(Income!$L:$L,"="&amp;($A17&amp;TEXT(G$1,"mmm-yy")),Income!$D:$D)+SUMIF('Itemized Expenses'!$I:$I,"="&amp;($A17&amp;TEXT(G$1,"mmm-yy")),'Itemized Expenses'!$E:$E)</f>
        <v>0</v>
      </c>
      <c r="H17" s="66">
        <f>SUMIF(Income!$L:$L,"="&amp;($A17&amp;TEXT(H$1,"mmm-yy")),Income!$D:$D)+SUMIF('Itemized Expenses'!$I:$I,"="&amp;($A17&amp;TEXT(H$1,"mmm-yy")),'Itemized Expenses'!$E:$E)</f>
        <v>813.77</v>
      </c>
      <c r="I17" s="67">
        <f>SUMIF(Income!$L:$L,"="&amp;($A17&amp;TEXT(I$1,"mmm-yy")),Income!$D:$D)+SUMIF('Itemized Expenses'!$I:$I,"="&amp;($A17&amp;TEXT(I$1,"mmm-yy")),'Itemized Expenses'!$E:$E)</f>
        <v>75</v>
      </c>
      <c r="J17" s="66">
        <f>SUMIF(Income!$L:$L,"="&amp;($A17&amp;TEXT(J$1,"mmm-yy")),Income!$D:$D)+SUMIF('Itemized Expenses'!$I:$I,"="&amp;($A17&amp;TEXT(J$1,"mmm-yy")),'Itemized Expenses'!$E:$E)</f>
        <v>0</v>
      </c>
      <c r="K17" s="66">
        <f>SUMIF(Income!$L:$L,"="&amp;($A17&amp;TEXT(K$1,"mmm-yy")),Income!$D:$D)+SUMIF('Itemized Expenses'!$I:$I,"="&amp;($A17&amp;TEXT(K$1,"mmm-yy")),'Itemized Expenses'!$E:$E)</f>
        <v>75</v>
      </c>
      <c r="L17" s="66">
        <f>SUMIF(Income!$L:$L,"="&amp;($A17&amp;TEXT(L$1,"mmm-yy")),Income!$D:$D)+SUMIF('Itemized Expenses'!$I:$I,"="&amp;($A17&amp;TEXT(L$1,"mmm-yy")),'Itemized Expenses'!$E:$E)</f>
        <v>0</v>
      </c>
      <c r="M17" s="66">
        <f>SUMIF(Income!$L:$L,"="&amp;($A17&amp;TEXT(M$1,"mmm-yy")),Income!$D:$D)+SUMIF('Itemized Expenses'!$I:$I,"="&amp;($A17&amp;TEXT(M$1,"mmm-yy")),'Itemized Expenses'!$E:$E)</f>
        <v>0</v>
      </c>
      <c r="N17" s="66">
        <f>SUMIF(Income!$L:$L,"="&amp;($A17&amp;TEXT(N$1,"mmm-yy")),Income!$D:$D)+SUMIF('Itemized Expenses'!$I:$I,"="&amp;($A17&amp;TEXT(N$1,"mmm-yy")),'Itemized Expenses'!$E:$E)</f>
        <v>0</v>
      </c>
      <c r="O17" s="66">
        <f>SUMIF(Income!$L:$L,"="&amp;($A17&amp;TEXT(O$1,"mmm-yy")),Income!$D:$D)+SUMIF('Itemized Expenses'!$I:$I,"="&amp;($A17&amp;TEXT(O$1,"mmm-yy")),'Itemized Expenses'!$E:$E)</f>
        <v>0</v>
      </c>
      <c r="P17" s="68">
        <f>SUM(C17:O17)</f>
        <v>1240.76</v>
      </c>
    </row>
    <row r="18" spans="1:16" s="6" customFormat="1" ht="3.6" customHeight="1" x14ac:dyDescent="0.25">
      <c r="A18" s="72"/>
      <c r="B18" s="85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4"/>
    </row>
    <row r="19" spans="1:16" s="6" customFormat="1" ht="21.9" customHeight="1" x14ac:dyDescent="0.25">
      <c r="A19" s="223">
        <v>41363</v>
      </c>
      <c r="B19" s="78" t="s">
        <v>40</v>
      </c>
      <c r="C19" s="66">
        <f>SUMIF(Income!$L:$L,"="&amp;($A19&amp;TEXT(C$1,"mmm-yy")),Income!$D:$D)+SUMIF('Itemized Expenses'!$I:$I,"="&amp;($A19&amp;TEXT(C$1,"mmm-yy")),'Itemized Expenses'!$E:$E)</f>
        <v>0</v>
      </c>
      <c r="D19" s="66">
        <f>SUMIF(Income!$L:$L,"="&amp;($A19&amp;TEXT(D$1,"mmm-yy")),Income!$D:$D)+SUMIF('Itemized Expenses'!$I:$I,"="&amp;($A19&amp;TEXT(D$1,"mmm-yy")),'Itemized Expenses'!$E:$E)</f>
        <v>230</v>
      </c>
      <c r="E19" s="66">
        <f>SUMIF(Income!$L:$L,"="&amp;($A19&amp;TEXT(E$1,"mmm-yy")),Income!$D:$D)+SUMIF('Itemized Expenses'!$I:$I,"="&amp;($A19&amp;TEXT(E$1,"mmm-yy")),'Itemized Expenses'!$E:$E)</f>
        <v>0</v>
      </c>
      <c r="F19" s="66">
        <f>SUMIF(Income!$L:$L,"="&amp;($A19&amp;TEXT(F$1,"mmm-yy")),Income!$D:$D)+SUMIF('Itemized Expenses'!$I:$I,"="&amp;($A19&amp;TEXT(F$1,"mmm-yy")),'Itemized Expenses'!$E:$E)</f>
        <v>0</v>
      </c>
      <c r="G19" s="66">
        <f>SUMIF(Income!$L:$L,"="&amp;($A19&amp;TEXT(G$1,"mmm-yy")),Income!$D:$D)+SUMIF('Itemized Expenses'!$I:$I,"="&amp;($A19&amp;TEXT(G$1,"mmm-yy")),'Itemized Expenses'!$E:$E)</f>
        <v>0</v>
      </c>
      <c r="H19" s="66">
        <f>SUMIF(Income!$L:$L,"="&amp;($A19&amp;TEXT(H$1,"mmm-yy")),Income!$D:$D)+SUMIF('Itemized Expenses'!$I:$I,"="&amp;($A19&amp;TEXT(H$1,"mmm-yy")),'Itemized Expenses'!$E:$E)</f>
        <v>106.99</v>
      </c>
      <c r="I19" s="66">
        <f>SUMIF(Income!$L:$L,"="&amp;($A19&amp;TEXT(I$1,"mmm-yy")),Income!$D:$D)+SUMIF('Itemized Expenses'!$I:$I,"="&amp;($A19&amp;TEXT(I$1,"mmm-yy")),'Itemized Expenses'!$E:$E)</f>
        <v>0</v>
      </c>
      <c r="J19" s="66">
        <f>SUMIF(Income!$L:$L,"="&amp;($A19&amp;TEXT(J$1,"mmm-yy")),Income!$D:$D)+SUMIF('Itemized Expenses'!$I:$I,"="&amp;($A19&amp;TEXT(J$1,"mmm-yy")),'Itemized Expenses'!$E:$E)</f>
        <v>0</v>
      </c>
      <c r="K19" s="66">
        <f>SUMIF(Income!$L:$L,"="&amp;($A19&amp;TEXT(K$1,"mmm-yy")),Income!$D:$D)+SUMIF('Itemized Expenses'!$I:$I,"="&amp;($A19&amp;TEXT(K$1,"mmm-yy")),'Itemized Expenses'!$E:$E)</f>
        <v>0</v>
      </c>
      <c r="L19" s="66">
        <f>SUMIF(Income!$L:$L,"="&amp;($A19&amp;TEXT(L$1,"mmm-yy")),Income!$D:$D)+SUMIF('Itemized Expenses'!$I:$I,"="&amp;($A19&amp;TEXT(L$1,"mmm-yy")),'Itemized Expenses'!$E:$E)</f>
        <v>0</v>
      </c>
      <c r="M19" s="66">
        <f>SUMIF(Income!$L:$L,"="&amp;($A19&amp;TEXT(M$1,"mmm-yy")),Income!$D:$D)+SUMIF('Itemized Expenses'!$I:$I,"="&amp;($A19&amp;TEXT(M$1,"mmm-yy")),'Itemized Expenses'!$E:$E)</f>
        <v>0</v>
      </c>
      <c r="N19" s="66">
        <f>SUMIF(Income!$L:$L,"="&amp;($A19&amp;TEXT(N$1,"mmm-yy")),Income!$D:$D)+SUMIF('Itemized Expenses'!$I:$I,"="&amp;($A19&amp;TEXT(N$1,"mmm-yy")),'Itemized Expenses'!$E:$E)</f>
        <v>0</v>
      </c>
      <c r="O19" s="66">
        <f>SUMIF(Income!$L:$L,"="&amp;($A19&amp;TEXT(O$1,"mmm-yy")),Income!$D:$D)+SUMIF('Itemized Expenses'!$I:$I,"="&amp;($A19&amp;TEXT(O$1,"mmm-yy")),'Itemized Expenses'!$E:$E)</f>
        <v>0</v>
      </c>
      <c r="P19" s="68">
        <f>SUM(C19:O19)</f>
        <v>336.99</v>
      </c>
    </row>
    <row r="20" spans="1:16" s="6" customFormat="1" ht="5.4" customHeight="1" x14ac:dyDescent="0.25">
      <c r="A20" s="69"/>
      <c r="B20" s="83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</row>
    <row r="21" spans="1:16" s="6" customFormat="1" ht="21.9" customHeight="1" x14ac:dyDescent="0.25">
      <c r="A21" s="223">
        <v>41460</v>
      </c>
      <c r="B21" s="78" t="s">
        <v>77</v>
      </c>
      <c r="C21" s="66">
        <f>SUMIF(Income!$L:$L,"="&amp;($A21&amp;TEXT(C$1,"mmm-yy")),Income!$D:$D)+SUMIF('Itemized Expenses'!$I:$I,"="&amp;($A21&amp;TEXT(C$1,"mmm-yy")),'Itemized Expenses'!$E:$E)</f>
        <v>0</v>
      </c>
      <c r="D21" s="66">
        <f>SUMIF(Income!$L:$L,"="&amp;($A21&amp;TEXT(D$1,"mmm-yy")),Income!$D:$D)+SUMIF('Itemized Expenses'!$I:$I,"="&amp;($A21&amp;TEXT(D$1,"mmm-yy")),'Itemized Expenses'!$E:$E)</f>
        <v>0</v>
      </c>
      <c r="E21" s="66">
        <f>SUMIF(Income!$L:$L,"="&amp;($A21&amp;TEXT(E$1,"mmm-yy")),Income!$D:$D)+SUMIF('Itemized Expenses'!$I:$I,"="&amp;($A21&amp;TEXT(E$1,"mmm-yy")),'Itemized Expenses'!$E:$E)</f>
        <v>449</v>
      </c>
      <c r="F21" s="66">
        <f>SUMIF(Income!$L:$L,"="&amp;($A21&amp;TEXT(F$1,"mmm-yy")),Income!$D:$D)+SUMIF('Itemized Expenses'!$I:$I,"="&amp;($A21&amp;TEXT(F$1,"mmm-yy")),'Itemized Expenses'!$E:$E)</f>
        <v>0</v>
      </c>
      <c r="G21" s="66">
        <f>SUMIF(Income!$L:$L,"="&amp;($A21&amp;TEXT(G$1,"mmm-yy")),Income!$D:$D)+SUMIF('Itemized Expenses'!$I:$I,"="&amp;($A21&amp;TEXT(G$1,"mmm-yy")),'Itemized Expenses'!$E:$E)</f>
        <v>0</v>
      </c>
      <c r="H21" s="66">
        <f>SUMIF(Income!$L:$L,"="&amp;($A21&amp;TEXT(H$1,"mmm-yy")),Income!$D:$D)+SUMIF('Itemized Expenses'!$I:$I,"="&amp;($A21&amp;TEXT(H$1,"mmm-yy")),'Itemized Expenses'!$E:$E)</f>
        <v>0</v>
      </c>
      <c r="I21" s="66">
        <f>SUMIF(Income!$L:$L,"="&amp;($A21&amp;TEXT(I$1,"mmm-yy")),Income!$D:$D)+SUMIF('Itemized Expenses'!$I:$I,"="&amp;($A21&amp;TEXT(I$1,"mmm-yy")),'Itemized Expenses'!$E:$E)</f>
        <v>0</v>
      </c>
      <c r="J21" s="66">
        <f>SUMIF(Income!$L:$L,"="&amp;($A21&amp;TEXT(J$1,"mmm-yy")),Income!$D:$D)+SUMIF('Itemized Expenses'!$I:$I,"="&amp;($A21&amp;TEXT(J$1,"mmm-yy")),'Itemized Expenses'!$E:$E)</f>
        <v>0</v>
      </c>
      <c r="K21" s="66">
        <f>SUMIF(Income!$L:$L,"="&amp;($A21&amp;TEXT(K$1,"mmm-yy")),Income!$D:$D)+SUMIF('Itemized Expenses'!$I:$I,"="&amp;($A21&amp;TEXT(K$1,"mmm-yy")),'Itemized Expenses'!$E:$E)</f>
        <v>0</v>
      </c>
      <c r="L21" s="66">
        <f>SUMIF(Income!$L:$L,"="&amp;($A21&amp;TEXT(L$1,"mmm-yy")),Income!$D:$D)+SUMIF('Itemized Expenses'!$I:$I,"="&amp;($A21&amp;TEXT(L$1,"mmm-yy")),'Itemized Expenses'!$E:$E)</f>
        <v>0</v>
      </c>
      <c r="M21" s="66">
        <f>SUMIF(Income!$L:$L,"="&amp;($A21&amp;TEXT(M$1,"mmm-yy")),Income!$D:$D)+SUMIF('Itemized Expenses'!$I:$I,"="&amp;($A21&amp;TEXT(M$1,"mmm-yy")),'Itemized Expenses'!$E:$E)</f>
        <v>0</v>
      </c>
      <c r="N21" s="66">
        <f>SUMIF(Income!$L:$L,"="&amp;($A21&amp;TEXT(N$1,"mmm-yy")),Income!$D:$D)+SUMIF('Itemized Expenses'!$I:$I,"="&amp;($A21&amp;TEXT(N$1,"mmm-yy")),'Itemized Expenses'!$E:$E)</f>
        <v>0</v>
      </c>
      <c r="O21" s="66">
        <f>SUMIF(Income!$L:$L,"="&amp;($A21&amp;TEXT(O$1,"mmm-yy")),Income!$D:$D)+SUMIF('Itemized Expenses'!$I:$I,"="&amp;($A21&amp;TEXT(O$1,"mmm-yy")),'Itemized Expenses'!$E:$E)</f>
        <v>0</v>
      </c>
      <c r="P21" s="68">
        <f t="shared" ref="P21" si="2">SUM(C21:O21)</f>
        <v>449</v>
      </c>
    </row>
    <row r="22" spans="1:16" s="6" customFormat="1" ht="4.8" customHeight="1" x14ac:dyDescent="0.25">
      <c r="A22" s="72"/>
      <c r="B22" s="85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4"/>
    </row>
    <row r="23" spans="1:16" s="6" customFormat="1" ht="21.9" customHeight="1" x14ac:dyDescent="0.25">
      <c r="A23" s="65">
        <v>42060</v>
      </c>
      <c r="B23" s="78" t="s">
        <v>83</v>
      </c>
      <c r="C23" s="66">
        <f>SUMIF(Income!$L:$L,"="&amp;($A23&amp;TEXT(C$1,"mmm-yy")),Income!$D:$D)+SUMIF('Itemized Expenses'!$I:$I,"="&amp;($A23&amp;TEXT(C$1,"mmm-yy")),'Itemized Expenses'!$E:$E)</f>
        <v>0</v>
      </c>
      <c r="D23" s="66">
        <f>SUMIF(Income!$L:$L,"="&amp;($A23&amp;TEXT(D$1,"mmm-yy")),Income!$D:$D)+SUMIF('Itemized Expenses'!$I:$I,"="&amp;($A23&amp;TEXT(D$1,"mmm-yy")),'Itemized Expenses'!$E:$E)</f>
        <v>0</v>
      </c>
      <c r="E23" s="66">
        <f>SUMIF(Income!$L:$L,"="&amp;($A23&amp;TEXT(E$1,"mmm-yy")),Income!$D:$D)+SUMIF('Itemized Expenses'!$I:$I,"="&amp;($A23&amp;TEXT(E$1,"mmm-yy")),'Itemized Expenses'!$E:$E)</f>
        <v>0</v>
      </c>
      <c r="F23" s="66">
        <f>SUMIF(Income!$L:$L,"="&amp;($A23&amp;TEXT(F$1,"mmm-yy")),Income!$D:$D)+SUMIF('Itemized Expenses'!$I:$I,"="&amp;($A23&amp;TEXT(F$1,"mmm-yy")),'Itemized Expenses'!$E:$E)</f>
        <v>0</v>
      </c>
      <c r="G23" s="66">
        <f>SUMIF(Income!$L:$L,"="&amp;($A23&amp;TEXT(G$1,"mmm-yy")),Income!$D:$D)+SUMIF('Itemized Expenses'!$I:$I,"="&amp;($A23&amp;TEXT(G$1,"mmm-yy")),'Itemized Expenses'!$E:$E)</f>
        <v>0</v>
      </c>
      <c r="H23" s="66">
        <f>SUMIF(Income!$L:$L,"="&amp;($A23&amp;TEXT(H$1,"mmm-yy")),Income!$D:$D)+SUMIF('Itemized Expenses'!$I:$I,"="&amp;($A23&amp;TEXT(H$1,"mmm-yy")),'Itemized Expenses'!$E:$E)</f>
        <v>5247</v>
      </c>
      <c r="I23" s="66">
        <f>SUMIF(Income!$L:$L,"="&amp;($A23&amp;TEXT(I$1,"mmm-yy")),Income!$D:$D)+SUMIF('Itemized Expenses'!$I:$I,"="&amp;($A23&amp;TEXT(I$1,"mmm-yy")),'Itemized Expenses'!$E:$E)</f>
        <v>0</v>
      </c>
      <c r="J23" s="66">
        <f>SUMIF(Income!$L:$L,"="&amp;($A23&amp;TEXT(J$1,"mmm-yy")),Income!$D:$D)+SUMIF('Itemized Expenses'!$I:$I,"="&amp;($A23&amp;TEXT(J$1,"mmm-yy")),'Itemized Expenses'!$E:$E)</f>
        <v>0</v>
      </c>
      <c r="K23" s="66">
        <f>SUMIF(Income!$L:$L,"="&amp;($A23&amp;TEXT(K$1,"mmm-yy")),Income!$D:$D)+SUMIF('Itemized Expenses'!$I:$I,"="&amp;($A23&amp;TEXT(K$1,"mmm-yy")),'Itemized Expenses'!$E:$E)</f>
        <v>4747</v>
      </c>
      <c r="L23" s="66">
        <f>SUMIF(Income!$L:$L,"="&amp;($A23&amp;TEXT(L$1,"mmm-yy")),Income!$D:$D)+SUMIF('Itemized Expenses'!$I:$I,"="&amp;($A23&amp;TEXT(L$1,"mmm-yy")),'Itemized Expenses'!$E:$E)</f>
        <v>0</v>
      </c>
      <c r="M23" s="66">
        <f>SUMIF(Income!$L:$L,"="&amp;($A23&amp;TEXT(M$1,"mmm-yy")),Income!$D:$D)+SUMIF('Itemized Expenses'!$I:$I,"="&amp;($A23&amp;TEXT(M$1,"mmm-yy")),'Itemized Expenses'!$E:$E)</f>
        <v>0</v>
      </c>
      <c r="N23" s="66">
        <f>SUMIF(Income!$L:$L,"="&amp;($A23&amp;TEXT(N$1,"mmm-yy")),Income!$D:$D)+SUMIF('Itemized Expenses'!$I:$I,"="&amp;($A23&amp;TEXT(N$1,"mmm-yy")),'Itemized Expenses'!$E:$E)</f>
        <v>0</v>
      </c>
      <c r="O23" s="66">
        <f>SUMIF(Income!$L:$L,"="&amp;($A23&amp;TEXT(O$1,"mmm-yy")),Income!$D:$D)+SUMIF('Itemized Expenses'!$I:$I,"="&amp;($A23&amp;TEXT(O$1,"mmm-yy")),'Itemized Expenses'!$E:$E)</f>
        <v>0</v>
      </c>
      <c r="P23" s="68">
        <f>SUM(C23:O23)</f>
        <v>9994</v>
      </c>
    </row>
    <row r="24" spans="1:16" s="6" customFormat="1" ht="4.2" customHeight="1" x14ac:dyDescent="0.25">
      <c r="A24" s="72"/>
      <c r="B24" s="85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4"/>
    </row>
    <row r="25" spans="1:16" s="6" customFormat="1" ht="21.9" customHeight="1" x14ac:dyDescent="0.25">
      <c r="A25" s="65">
        <v>42061</v>
      </c>
      <c r="B25" s="78" t="s">
        <v>73</v>
      </c>
      <c r="C25" s="66">
        <f>SUMIF(Income!$L:$L,"="&amp;($A25&amp;TEXT(C$1,"mmm-yy")),Income!$D:$D)+SUMIF('Itemized Expenses'!$I:$I,"="&amp;($A25&amp;TEXT(C$1,"mmm-yy")),'Itemized Expenses'!$E:$E)</f>
        <v>0</v>
      </c>
      <c r="D25" s="66">
        <f>SUMIF(Income!$L:$L,"="&amp;($A25&amp;TEXT(D$1,"mmm-yy")),Income!$D:$D)+SUMIF('Itemized Expenses'!$I:$I,"="&amp;($A25&amp;TEXT(D$1,"mmm-yy")),'Itemized Expenses'!$E:$E)</f>
        <v>0</v>
      </c>
      <c r="E25" s="66">
        <f>SUMIF(Income!$L:$L,"="&amp;($A25&amp;TEXT(E$1,"mmm-yy")),Income!$D:$D)+SUMIF('Itemized Expenses'!$I:$I,"="&amp;($A25&amp;TEXT(E$1,"mmm-yy")),'Itemized Expenses'!$E:$E)</f>
        <v>0</v>
      </c>
      <c r="F25" s="66">
        <f>SUMIF(Income!$L:$L,"="&amp;($A25&amp;TEXT(F$1,"mmm-yy")),Income!$D:$D)+SUMIF('Itemized Expenses'!$I:$I,"="&amp;($A25&amp;TEXT(F$1,"mmm-yy")),'Itemized Expenses'!$E:$E)</f>
        <v>0</v>
      </c>
      <c r="G25" s="66">
        <f>SUMIF(Income!$L:$L,"="&amp;($A25&amp;TEXT(G$1,"mmm-yy")),Income!$D:$D)+SUMIF('Itemized Expenses'!$I:$I,"="&amp;($A25&amp;TEXT(G$1,"mmm-yy")),'Itemized Expenses'!$E:$E)</f>
        <v>0</v>
      </c>
      <c r="H25" s="66">
        <f>SUMIF(Income!$L:$L,"="&amp;($A25&amp;TEXT(H$1,"mmm-yy")),Income!$D:$D)+SUMIF('Itemized Expenses'!$I:$I,"="&amp;($A25&amp;TEXT(H$1,"mmm-yy")),'Itemized Expenses'!$E:$E)</f>
        <v>0</v>
      </c>
      <c r="I25" s="66">
        <f>SUMIF(Income!$L:$L,"="&amp;($A25&amp;TEXT(I$1,"mmm-yy")),Income!$D:$D)+SUMIF('Itemized Expenses'!$I:$I,"="&amp;($A25&amp;TEXT(I$1,"mmm-yy")),'Itemized Expenses'!$E:$E)</f>
        <v>0</v>
      </c>
      <c r="J25" s="66">
        <f>SUMIF(Income!$L:$L,"="&amp;($A25&amp;TEXT(J$1,"mmm-yy")),Income!$D:$D)+SUMIF('Itemized Expenses'!$I:$I,"="&amp;($A25&amp;TEXT(J$1,"mmm-yy")),'Itemized Expenses'!$E:$E)</f>
        <v>0</v>
      </c>
      <c r="K25" s="66">
        <f>SUMIF(Income!$L:$L,"="&amp;($A25&amp;TEXT(K$1,"mmm-yy")),Income!$D:$D)+SUMIF('Itemized Expenses'!$I:$I,"="&amp;($A25&amp;TEXT(K$1,"mmm-yy")),'Itemized Expenses'!$E:$E)</f>
        <v>500</v>
      </c>
      <c r="L25" s="66">
        <f>SUMIF(Income!$L:$L,"="&amp;($A25&amp;TEXT(L$1,"mmm-yy")),Income!$D:$D)+SUMIF('Itemized Expenses'!$I:$I,"="&amp;($A25&amp;TEXT(L$1,"mmm-yy")),'Itemized Expenses'!$E:$E)</f>
        <v>0</v>
      </c>
      <c r="M25" s="66">
        <f>SUMIF(Income!$L:$L,"="&amp;($A25&amp;TEXT(M$1,"mmm-yy")),Income!$D:$D)+SUMIF('Itemized Expenses'!$I:$I,"="&amp;($A25&amp;TEXT(M$1,"mmm-yy")),'Itemized Expenses'!$E:$E)</f>
        <v>0</v>
      </c>
      <c r="N25" s="66">
        <f>SUMIF(Income!$L:$L,"="&amp;($A25&amp;TEXT(N$1,"mmm-yy")),Income!$D:$D)+SUMIF('Itemized Expenses'!$I:$I,"="&amp;($A25&amp;TEXT(N$1,"mmm-yy")),'Itemized Expenses'!$E:$E)</f>
        <v>0</v>
      </c>
      <c r="O25" s="66">
        <f>SUMIF(Income!$L:$L,"="&amp;($A25&amp;TEXT(O$1,"mmm-yy")),Income!$D:$D)+SUMIF('Itemized Expenses'!$I:$I,"="&amp;($A25&amp;TEXT(O$1,"mmm-yy")),'Itemized Expenses'!$E:$E)</f>
        <v>0</v>
      </c>
      <c r="P25" s="68">
        <f t="shared" ref="P25" si="3">SUM(C25:O25)</f>
        <v>500</v>
      </c>
    </row>
    <row r="26" spans="1:16" s="6" customFormat="1" ht="21.9" customHeight="1" x14ac:dyDescent="0.25">
      <c r="A26" s="65">
        <v>46060</v>
      </c>
      <c r="B26" s="78" t="s">
        <v>29</v>
      </c>
      <c r="C26" s="66">
        <f>SUMIF(Income!$L:$L,"="&amp;($A26&amp;TEXT(C$1,"mmm-yy")),Income!$D:$D)+SUMIF('Itemized Expenses'!$I:$I,"="&amp;($A26&amp;TEXT(C$1,"mmm-yy")),'Itemized Expenses'!$E:$E)</f>
        <v>3536</v>
      </c>
      <c r="D26" s="66">
        <f>SUMIF(Income!$L:$L,"="&amp;($A26&amp;TEXT(D$1,"mmm-yy")),Income!$D:$D)+SUMIF('Itemized Expenses'!$I:$I,"="&amp;($A26&amp;TEXT(D$1,"mmm-yy")),'Itemized Expenses'!$E:$E)</f>
        <v>0</v>
      </c>
      <c r="E26" s="66">
        <f>SUMIF(Income!$L:$L,"="&amp;($A26&amp;TEXT(E$1,"mmm-yy")),Income!$D:$D)+SUMIF('Itemized Expenses'!$I:$I,"="&amp;($A26&amp;TEXT(E$1,"mmm-yy")),'Itemized Expenses'!$E:$E)</f>
        <v>0</v>
      </c>
      <c r="F26" s="66">
        <f>SUMIF(Income!$L:$L,"="&amp;($A26&amp;TEXT(F$1,"mmm-yy")),Income!$D:$D)+SUMIF('Itemized Expenses'!$I:$I,"="&amp;($A26&amp;TEXT(F$1,"mmm-yy")),'Itemized Expenses'!$E:$E)</f>
        <v>0</v>
      </c>
      <c r="G26" s="66">
        <f>SUMIF(Income!$L:$L,"="&amp;($A26&amp;TEXT(G$1,"mmm-yy")),Income!$D:$D)+SUMIF('Itemized Expenses'!$I:$I,"="&amp;($A26&amp;TEXT(G$1,"mmm-yy")),'Itemized Expenses'!$E:$E)</f>
        <v>0</v>
      </c>
      <c r="H26" s="66">
        <f>SUMIF(Income!$L:$L,"="&amp;($A26&amp;TEXT(H$1,"mmm-yy")),Income!$D:$D)+SUMIF('Itemized Expenses'!$I:$I,"="&amp;($A26&amp;TEXT(H$1,"mmm-yy")),'Itemized Expenses'!$E:$E)</f>
        <v>0</v>
      </c>
      <c r="I26" s="66">
        <f>SUMIF(Income!$L:$L,"="&amp;($A26&amp;TEXT(I$1,"mmm-yy")),Income!$D:$D)+SUMIF('Itemized Expenses'!$I:$I,"="&amp;($A26&amp;TEXT(I$1,"mmm-yy")),'Itemized Expenses'!$E:$E)</f>
        <v>0</v>
      </c>
      <c r="J26" s="66">
        <f>SUMIF(Income!$L:$L,"="&amp;($A26&amp;TEXT(J$1,"mmm-yy")),Income!$D:$D)+SUMIF('Itemized Expenses'!$I:$I,"="&amp;($A26&amp;TEXT(J$1,"mmm-yy")),'Itemized Expenses'!$E:$E)</f>
        <v>0</v>
      </c>
      <c r="K26" s="66">
        <f>SUMIF(Income!$L:$L,"="&amp;($A26&amp;TEXT(K$1,"mmm-yy")),Income!$D:$D)+SUMIF('Itemized Expenses'!$I:$I,"="&amp;($A26&amp;TEXT(K$1,"mmm-yy")),'Itemized Expenses'!$E:$E)</f>
        <v>0</v>
      </c>
      <c r="L26" s="66">
        <f>SUMIF(Income!$L:$L,"="&amp;($A26&amp;TEXT(L$1,"mmm-yy")),Income!$D:$D)+SUMIF('Itemized Expenses'!$I:$I,"="&amp;($A26&amp;TEXT(L$1,"mmm-yy")),'Itemized Expenses'!$E:$E)</f>
        <v>0</v>
      </c>
      <c r="M26" s="66">
        <f>SUMIF(Income!$L:$L,"="&amp;($A26&amp;TEXT(M$1,"mmm-yy")),Income!$D:$D)+SUMIF('Itemized Expenses'!$I:$I,"="&amp;($A26&amp;TEXT(M$1,"mmm-yy")),'Itemized Expenses'!$E:$E)</f>
        <v>0</v>
      </c>
      <c r="N26" s="66">
        <f>SUMIF(Income!$L:$L,"="&amp;($A26&amp;TEXT(N$1,"mmm-yy")),Income!$D:$D)+SUMIF('Itemized Expenses'!$I:$I,"="&amp;($A26&amp;TEXT(N$1,"mmm-yy")),'Itemized Expenses'!$E:$E)</f>
        <v>0</v>
      </c>
      <c r="O26" s="66">
        <f>SUMIF(Income!$L:$L,"="&amp;($A26&amp;TEXT(O$1,"mmm-yy")),Income!$D:$D)+SUMIF('Itemized Expenses'!$I:$I,"="&amp;($A26&amp;TEXT(O$1,"mmm-yy")),'Itemized Expenses'!$E:$E)</f>
        <v>0</v>
      </c>
      <c r="P26" s="68">
        <f>SUM(C26:O26)</f>
        <v>3536</v>
      </c>
    </row>
    <row r="27" spans="1:16" ht="4.8" customHeight="1" x14ac:dyDescent="0.35">
      <c r="A27" s="79"/>
      <c r="B27" s="87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80"/>
    </row>
    <row r="28" spans="1:16" s="6" customFormat="1" ht="21.9" customHeight="1" x14ac:dyDescent="0.25">
      <c r="A28" s="65">
        <v>32262</v>
      </c>
      <c r="B28" s="78" t="s">
        <v>126</v>
      </c>
      <c r="C28" s="66">
        <f>SUMIF(Income!$L:$L,"="&amp;($A28&amp;TEXT(C$1,"mmm-yy")),Income!$D:$D)+SUMIF('Itemized Expenses'!$I:$I,"="&amp;($A28&amp;TEXT(C$1,"mmm-yy")),'Itemized Expenses'!$E:$E)</f>
        <v>0</v>
      </c>
      <c r="D28" s="66">
        <f>SUMIF(Income!$L:$L,"="&amp;($A28&amp;TEXT(D$1,"mmm-yy")),Income!$D:$D)+SUMIF('Itemized Expenses'!$I:$I,"="&amp;($A28&amp;TEXT(D$1,"mmm-yy")),'Itemized Expenses'!$E:$E)</f>
        <v>0</v>
      </c>
      <c r="E28" s="66">
        <f>SUMIF(Income!$L:$L,"="&amp;($A28&amp;TEXT(E$1,"mmm-yy")),Income!$D:$D)+SUMIF('Itemized Expenses'!$I:$I,"="&amp;($A28&amp;TEXT(E$1,"mmm-yy")),'Itemized Expenses'!$E:$E)</f>
        <v>32635.77</v>
      </c>
      <c r="F28" s="66">
        <f>SUMIF(Income!$L:$L,"="&amp;($A28&amp;TEXT(F$1,"mmm-yy")),Income!$D:$D)+SUMIF('Itemized Expenses'!$I:$I,"="&amp;($A28&amp;TEXT(F$1,"mmm-yy")),'Itemized Expenses'!$E:$E)</f>
        <v>0</v>
      </c>
      <c r="G28" s="66">
        <f>SUMIF(Income!$L:$L,"="&amp;($A28&amp;TEXT(G$1,"mmm-yy")),Income!$D:$D)+SUMIF('Itemized Expenses'!$I:$I,"="&amp;($A28&amp;TEXT(G$1,"mmm-yy")),'Itemized Expenses'!$E:$E)</f>
        <v>19636.63</v>
      </c>
      <c r="H28" s="66">
        <f>SUMIF(Income!$L:$L,"="&amp;($A28&amp;TEXT(H$1,"mmm-yy")),Income!$D:$D)+SUMIF('Itemized Expenses'!$I:$I,"="&amp;($A28&amp;TEXT(H$1,"mmm-yy")),'Itemized Expenses'!$E:$E)</f>
        <v>37863.440000000002</v>
      </c>
      <c r="I28" s="66">
        <f>SUMIF(Income!$L:$L,"="&amp;($A28&amp;TEXT(I$1,"mmm-yy")),Income!$D:$D)+SUMIF('Itemized Expenses'!$I:$I,"="&amp;($A28&amp;TEXT(I$1,"mmm-yy")),'Itemized Expenses'!$E:$E)</f>
        <v>0</v>
      </c>
      <c r="J28" s="66">
        <f>SUMIF(Income!$L:$L,"="&amp;($A28&amp;TEXT(J$1,"mmm-yy")),Income!$D:$D)+SUMIF('Itemized Expenses'!$I:$I,"="&amp;($A28&amp;TEXT(J$1,"mmm-yy")),'Itemized Expenses'!$E:$E)</f>
        <v>39321.369999999995</v>
      </c>
      <c r="K28" s="66">
        <f>SUMIF(Income!$L:$L,"="&amp;($A28&amp;TEXT(K$1,"mmm-yy")),Income!$D:$D)+SUMIF('Itemized Expenses'!$I:$I,"="&amp;($A28&amp;TEXT(K$1,"mmm-yy")),'Itemized Expenses'!$E:$E)</f>
        <v>0</v>
      </c>
      <c r="L28" s="66">
        <f>SUMIF(Income!$L:$L,"="&amp;($A28&amp;TEXT(L$1,"mmm-yy")),Income!$D:$D)+SUMIF('Itemized Expenses'!$I:$I,"="&amp;($A28&amp;TEXT(L$1,"mmm-yy")),'Itemized Expenses'!$E:$E)</f>
        <v>0</v>
      </c>
      <c r="M28" s="66">
        <f>SUMIF(Income!$L:$L,"="&amp;($A28&amp;TEXT(M$1,"mmm-yy")),Income!$D:$D)+SUMIF('Itemized Expenses'!$I:$I,"="&amp;($A28&amp;TEXT(M$1,"mmm-yy")),'Itemized Expenses'!$E:$E)</f>
        <v>0</v>
      </c>
      <c r="N28" s="66">
        <f>SUMIF(Income!$L:$L,"="&amp;($A28&amp;TEXT(N$1,"mmm-yy")),Income!$D:$D)+SUMIF('Itemized Expenses'!$I:$I,"="&amp;($A28&amp;TEXT(N$1,"mmm-yy")),'Itemized Expenses'!$E:$E)</f>
        <v>0</v>
      </c>
      <c r="O28" s="66">
        <f>SUMIF(Income!$L:$L,"="&amp;($A28&amp;TEXT(O$1,"mmm-yy")),Income!$D:$D)+SUMIF('Itemized Expenses'!$I:$I,"="&amp;($A28&amp;TEXT(O$1,"mmm-yy")),'Itemized Expenses'!$E:$E)</f>
        <v>0</v>
      </c>
      <c r="P28" s="68">
        <f>SUM(C28:O28)</f>
        <v>129457.20999999999</v>
      </c>
    </row>
    <row r="29" spans="1:16" s="6" customFormat="1" ht="5.4" customHeight="1" x14ac:dyDescent="0.25">
      <c r="A29" s="72"/>
      <c r="B29" s="85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4"/>
    </row>
    <row r="30" spans="1:16" s="6" customFormat="1" ht="21.9" customHeight="1" x14ac:dyDescent="0.25">
      <c r="A30" s="65">
        <v>2262</v>
      </c>
      <c r="B30" s="78" t="s">
        <v>124</v>
      </c>
      <c r="C30" s="66">
        <f>SUMIF(Income!$L:$L,"="&amp;($A30&amp;TEXT(C$1,"mmm-yy")),Income!$D:$D)+SUMIF('Itemized Expenses'!$I:$I,"="&amp;($A30&amp;TEXT(C$1,"mmm-yy")),'Itemized Expenses'!$E:$E)</f>
        <v>0</v>
      </c>
      <c r="D30" s="66">
        <f>SUMIF(Income!$L:$L,"="&amp;($A30&amp;TEXT(D$1,"mmm-yy")),Income!$D:$D)+SUMIF('Itemized Expenses'!$I:$I,"="&amp;($A30&amp;TEXT(D$1,"mmm-yy")),'Itemized Expenses'!$E:$E)</f>
        <v>0</v>
      </c>
      <c r="E30" s="66">
        <f>SUMIF(Income!$L:$L,"="&amp;($A30&amp;TEXT(E$1,"mmm-yy")),Income!$D:$D)+SUMIF('Itemized Expenses'!$I:$I,"="&amp;($A30&amp;TEXT(E$1,"mmm-yy")),'Itemized Expenses'!$E:$E)</f>
        <v>0</v>
      </c>
      <c r="F30" s="66">
        <f>SUMIF(Income!$L:$L,"="&amp;($A30&amp;TEXT(F$1,"mmm-yy")),Income!$D:$D)+SUMIF('Itemized Expenses'!$I:$I,"="&amp;($A30&amp;TEXT(F$1,"mmm-yy")),'Itemized Expenses'!$E:$E)</f>
        <v>0</v>
      </c>
      <c r="G30" s="66">
        <f>SUMIF(Income!$L:$L,"="&amp;($A30&amp;TEXT(G$1,"mmm-yy")),Income!$D:$D)+SUMIF('Itemized Expenses'!$I:$I,"="&amp;($A30&amp;TEXT(G$1,"mmm-yy")),'Itemized Expenses'!$E:$E)</f>
        <v>0</v>
      </c>
      <c r="H30" s="66">
        <f>SUMIF(Income!$L:$L,"="&amp;($A30&amp;TEXT(H$1,"mmm-yy")),Income!$D:$D)+SUMIF('Itemized Expenses'!$I:$I,"="&amp;($A30&amp;TEXT(H$1,"mmm-yy")),'Itemized Expenses'!$E:$E)</f>
        <v>0</v>
      </c>
      <c r="I30" s="66">
        <f>SUMIF(Income!$L:$L,"="&amp;($A30&amp;TEXT(I$1,"mmm-yy")),Income!$D:$D)+SUMIF('Itemized Expenses'!$I:$I,"="&amp;($A30&amp;TEXT(I$1,"mmm-yy")),'Itemized Expenses'!$E:$E)</f>
        <v>0</v>
      </c>
      <c r="J30" s="66">
        <f>SUMIF(Income!$L:$L,"="&amp;($A30&amp;TEXT(J$1,"mmm-yy")),Income!$D:$D)+SUMIF('Itemized Expenses'!$I:$I,"="&amp;($A30&amp;TEXT(J$1,"mmm-yy")),'Itemized Expenses'!$E:$E)</f>
        <v>0</v>
      </c>
      <c r="K30" s="66">
        <f>SUMIF(Income!$L:$L,"="&amp;($A30&amp;TEXT(K$1,"mmm-yy")),Income!$D:$D)+SUMIF('Itemized Expenses'!$I:$I,"="&amp;($A30&amp;TEXT(K$1,"mmm-yy")),'Itemized Expenses'!$E:$E)</f>
        <v>0</v>
      </c>
      <c r="L30" s="66">
        <f>SUMIF(Income!$L:$L,"="&amp;($A30&amp;TEXT(L$1,"mmm-yy")),Income!$D:$D)+SUMIF('Itemized Expenses'!$I:$I,"="&amp;($A30&amp;TEXT(L$1,"mmm-yy")),'Itemized Expenses'!$E:$E)</f>
        <v>0</v>
      </c>
      <c r="M30" s="66">
        <f>SUMIF(Income!$L:$L,"="&amp;($A30&amp;TEXT(M$1,"mmm-yy")),Income!$D:$D)+SUMIF('Itemized Expenses'!$I:$I,"="&amp;($A30&amp;TEXT(M$1,"mmm-yy")),'Itemized Expenses'!$E:$E)</f>
        <v>0</v>
      </c>
      <c r="N30" s="66">
        <f>SUMIF(Income!$L:$L,"="&amp;($A30&amp;TEXT(N$1,"mmm-yy")),Income!$D:$D)+SUMIF('Itemized Expenses'!$I:$I,"="&amp;($A30&amp;TEXT(N$1,"mmm-yy")),'Itemized Expenses'!$E:$E)</f>
        <v>0</v>
      </c>
      <c r="O30" s="66">
        <f>SUMIF(Income!$L:$L,"="&amp;($A30&amp;TEXT(O$1,"mmm-yy")),Income!$D:$D)+SUMIF('Itemized Expenses'!$I:$I,"="&amp;($A30&amp;TEXT(O$1,"mmm-yy")),'Itemized Expenses'!$E:$E)</f>
        <v>0</v>
      </c>
      <c r="P30" s="68">
        <f t="shared" ref="P30" si="4">SUM(C30:O30)</f>
        <v>0</v>
      </c>
    </row>
    <row r="31" spans="1:16" s="6" customFormat="1" ht="6" customHeight="1" x14ac:dyDescent="0.25">
      <c r="A31" s="72"/>
      <c r="B31" s="85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4"/>
    </row>
    <row r="32" spans="1:16" s="6" customFormat="1" ht="21.9" customHeight="1" x14ac:dyDescent="0.25">
      <c r="A32" s="65">
        <v>32263</v>
      </c>
      <c r="B32" s="78" t="s">
        <v>127</v>
      </c>
      <c r="C32" s="66">
        <f>SUMIF(Income!$L:$L,"="&amp;($A32&amp;TEXT(C$1,"mmm-yy")),Income!$D:$D)+SUMIF('Itemized Expenses'!$I:$I,"="&amp;($A32&amp;TEXT(C$1,"mmm-yy")),'Itemized Expenses'!$E:$E)</f>
        <v>0</v>
      </c>
      <c r="D32" s="66">
        <f>SUMIF(Income!$L:$L,"="&amp;($A32&amp;TEXT(D$1,"mmm-yy")),Income!$D:$D)+SUMIF('Itemized Expenses'!$I:$I,"="&amp;($A32&amp;TEXT(D$1,"mmm-yy")),'Itemized Expenses'!$E:$E)</f>
        <v>0</v>
      </c>
      <c r="E32" s="66">
        <f>SUMIF(Income!$L:$L,"="&amp;($A32&amp;TEXT(E$1,"mmm-yy")),Income!$D:$D)+SUMIF('Itemized Expenses'!$I:$I,"="&amp;($A32&amp;TEXT(E$1,"mmm-yy")),'Itemized Expenses'!$E:$E)</f>
        <v>7384.15</v>
      </c>
      <c r="F32" s="66">
        <f>SUMIF(Income!$L:$L,"="&amp;($A32&amp;TEXT(F$1,"mmm-yy")),Income!$D:$D)+SUMIF('Itemized Expenses'!$I:$I,"="&amp;($A32&amp;TEXT(F$1,"mmm-yy")),'Itemized Expenses'!$E:$E)</f>
        <v>10310.290000000001</v>
      </c>
      <c r="G32" s="66">
        <f>SUMIF(Income!$L:$L,"="&amp;($A32&amp;TEXT(G$1,"mmm-yy")),Income!$D:$D)+SUMIF('Itemized Expenses'!$I:$I,"="&amp;($A32&amp;TEXT(G$1,"mmm-yy")),'Itemized Expenses'!$E:$E)</f>
        <v>0</v>
      </c>
      <c r="H32" s="66">
        <f>SUMIF(Income!$L:$L,"="&amp;($A32&amp;TEXT(H$1,"mmm-yy")),Income!$D:$D)+SUMIF('Itemized Expenses'!$I:$I,"="&amp;($A32&amp;TEXT(H$1,"mmm-yy")),'Itemized Expenses'!$E:$E)</f>
        <v>22692.85</v>
      </c>
      <c r="I32" s="66">
        <f>SUMIF(Income!$L:$L,"="&amp;($A32&amp;TEXT(I$1,"mmm-yy")),Income!$D:$D)+SUMIF('Itemized Expenses'!$I:$I,"="&amp;($A32&amp;TEXT(I$1,"mmm-yy")),'Itemized Expenses'!$E:$E)</f>
        <v>7443.62</v>
      </c>
      <c r="J32" s="66">
        <f>SUMIF(Income!$L:$L,"="&amp;($A32&amp;TEXT(J$1,"mmm-yy")),Income!$D:$D)+SUMIF('Itemized Expenses'!$I:$I,"="&amp;($A32&amp;TEXT(J$1,"mmm-yy")),'Itemized Expenses'!$E:$E)</f>
        <v>0</v>
      </c>
      <c r="K32" s="66">
        <f>SUMIF(Income!$L:$L,"="&amp;($A32&amp;TEXT(K$1,"mmm-yy")),Income!$D:$D)+SUMIF('Itemized Expenses'!$I:$I,"="&amp;($A32&amp;TEXT(K$1,"mmm-yy")),'Itemized Expenses'!$E:$E)</f>
        <v>0</v>
      </c>
      <c r="L32" s="66">
        <f>SUMIF(Income!$L:$L,"="&amp;($A32&amp;TEXT(L$1,"mmm-yy")),Income!$D:$D)+SUMIF('Itemized Expenses'!$I:$I,"="&amp;($A32&amp;TEXT(L$1,"mmm-yy")),'Itemized Expenses'!$E:$E)</f>
        <v>0</v>
      </c>
      <c r="M32" s="66">
        <f>SUMIF(Income!$L:$L,"="&amp;($A32&amp;TEXT(M$1,"mmm-yy")),Income!$D:$D)+SUMIF('Itemized Expenses'!$I:$I,"="&amp;($A32&amp;TEXT(M$1,"mmm-yy")),'Itemized Expenses'!$E:$E)</f>
        <v>0</v>
      </c>
      <c r="N32" s="66">
        <f>SUMIF(Income!$L:$L,"="&amp;($A32&amp;TEXT(N$1,"mmm-yy")),Income!$D:$D)+SUMIF('Itemized Expenses'!$I:$I,"="&amp;($A32&amp;TEXT(N$1,"mmm-yy")),'Itemized Expenses'!$E:$E)</f>
        <v>0</v>
      </c>
      <c r="O32" s="66">
        <f>SUMIF(Income!$L:$L,"="&amp;($A32&amp;TEXT(O$1,"mmm-yy")),Income!$D:$D)+SUMIF('Itemized Expenses'!$I:$I,"="&amp;($A32&amp;TEXT(O$1,"mmm-yy")),'Itemized Expenses'!$E:$E)</f>
        <v>0</v>
      </c>
      <c r="P32" s="68">
        <f>SUM(C32:O32)</f>
        <v>47830.91</v>
      </c>
    </row>
    <row r="33" spans="1:20" s="6" customFormat="1" ht="6.6" customHeight="1" x14ac:dyDescent="0.25">
      <c r="A33" s="72"/>
      <c r="B33" s="85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4"/>
    </row>
    <row r="34" spans="1:20" s="6" customFormat="1" ht="21.9" customHeight="1" x14ac:dyDescent="0.25">
      <c r="A34" s="65">
        <v>2263</v>
      </c>
      <c r="B34" s="78" t="s">
        <v>125</v>
      </c>
      <c r="C34" s="66">
        <f>SUMIF(Income!$L:$L,"="&amp;($A34&amp;TEXT(C$1,"mmm-yy")),Income!$D:$D)+SUMIF('Itemized Expenses'!$I:$I,"="&amp;($A34&amp;TEXT(C$1,"mmm-yy")),'Itemized Expenses'!$E:$E)</f>
        <v>0</v>
      </c>
      <c r="D34" s="66">
        <f>SUMIF(Income!$L:$L,"="&amp;($A34&amp;TEXT(D$1,"mmm-yy")),Income!$D:$D)+SUMIF('Itemized Expenses'!$I:$I,"="&amp;($A34&amp;TEXT(D$1,"mmm-yy")),'Itemized Expenses'!$E:$E)</f>
        <v>0</v>
      </c>
      <c r="E34" s="66">
        <f>SUMIF(Income!$L:$L,"="&amp;($A34&amp;TEXT(E$1,"mmm-yy")),Income!$D:$D)+SUMIF('Itemized Expenses'!$I:$I,"="&amp;($A34&amp;TEXT(E$1,"mmm-yy")),'Itemized Expenses'!$E:$E)</f>
        <v>0</v>
      </c>
      <c r="F34" s="66">
        <f>SUMIF(Income!$L:$L,"="&amp;($A34&amp;TEXT(F$1,"mmm-yy")),Income!$D:$D)+SUMIF('Itemized Expenses'!$I:$I,"="&amp;($A34&amp;TEXT(F$1,"mmm-yy")),'Itemized Expenses'!$E:$E)</f>
        <v>0</v>
      </c>
      <c r="G34" s="66">
        <f>SUMIF(Income!$L:$L,"="&amp;($A34&amp;TEXT(G$1,"mmm-yy")),Income!$D:$D)+SUMIF('Itemized Expenses'!$I:$I,"="&amp;($A34&amp;TEXT(G$1,"mmm-yy")),'Itemized Expenses'!$E:$E)</f>
        <v>0</v>
      </c>
      <c r="H34" s="66">
        <f>SUMIF(Income!$L:$L,"="&amp;($A34&amp;TEXT(H$1,"mmm-yy")),Income!$D:$D)+SUMIF('Itemized Expenses'!$I:$I,"="&amp;($A34&amp;TEXT(H$1,"mmm-yy")),'Itemized Expenses'!$E:$E)</f>
        <v>0</v>
      </c>
      <c r="I34" s="67">
        <f>SUMIF(Income!$L:$L,"="&amp;($A34&amp;TEXT(I$1,"mmm-yy")),Income!$D:$D)+SUMIF('Itemized Expenses'!$I:$I,"="&amp;($A34&amp;TEXT(I$1,"mmm-yy")),'Itemized Expenses'!$E:$E)</f>
        <v>0</v>
      </c>
      <c r="J34" s="66">
        <f>SUMIF(Income!$L:$L,"="&amp;($A34&amp;TEXT(J$1,"mmm-yy")),Income!$D:$D)+SUMIF('Itemized Expenses'!$I:$I,"="&amp;($A34&amp;TEXT(J$1,"mmm-yy")),'Itemized Expenses'!$E:$E)</f>
        <v>0</v>
      </c>
      <c r="K34" s="66">
        <f>SUMIF(Income!$L:$L,"="&amp;($A34&amp;TEXT(K$1,"mmm-yy")),Income!$D:$D)+SUMIF('Itemized Expenses'!$I:$I,"="&amp;($A34&amp;TEXT(K$1,"mmm-yy")),'Itemized Expenses'!$E:$E)</f>
        <v>13452.49</v>
      </c>
      <c r="L34" s="66">
        <f>SUMIF(Income!$L:$L,"="&amp;($A34&amp;TEXT(L$1,"mmm-yy")),Income!$D:$D)+SUMIF('Itemized Expenses'!$I:$I,"="&amp;($A34&amp;TEXT(L$1,"mmm-yy")),'Itemized Expenses'!$E:$E)</f>
        <v>0</v>
      </c>
      <c r="M34" s="66">
        <f>SUMIF(Income!$L:$L,"="&amp;($A34&amp;TEXT(M$1,"mmm-yy")),Income!$D:$D)+SUMIF('Itemized Expenses'!$I:$I,"="&amp;($A34&amp;TEXT(M$1,"mmm-yy")),'Itemized Expenses'!$E:$E)</f>
        <v>0</v>
      </c>
      <c r="N34" s="66">
        <f>SUMIF(Income!$L:$L,"="&amp;($A34&amp;TEXT(N$1,"mmm-yy")),Income!$D:$D)+SUMIF('Itemized Expenses'!$I:$I,"="&amp;($A34&amp;TEXT(N$1,"mmm-yy")),'Itemized Expenses'!$E:$E)</f>
        <v>0</v>
      </c>
      <c r="O34" s="66">
        <f>SUMIF(Income!$L:$L,"="&amp;($A34&amp;TEXT(O$1,"mmm-yy")),Income!$D:$D)+SUMIF('Itemized Expenses'!$I:$I,"="&amp;($A34&amp;TEXT(O$1,"mmm-yy")),'Itemized Expenses'!$E:$E)</f>
        <v>0</v>
      </c>
      <c r="P34" s="68">
        <f>SUM(C34:O34)</f>
        <v>13452.49</v>
      </c>
    </row>
    <row r="35" spans="1:20" s="6" customFormat="1" ht="4.8" customHeight="1" x14ac:dyDescent="0.25">
      <c r="A35" s="72"/>
      <c r="B35" s="85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4"/>
    </row>
    <row r="36" spans="1:20" s="6" customFormat="1" ht="21.9" customHeight="1" x14ac:dyDescent="0.25">
      <c r="A36" s="65">
        <v>97760</v>
      </c>
      <c r="B36" s="78" t="s">
        <v>128</v>
      </c>
      <c r="C36" s="66">
        <f>SUMIF(Income!$L:$L,"="&amp;($A36&amp;TEXT(C$1,"mmm-yy")),Income!$D:$D)+SUMIF('Itemized Expenses'!$I:$I,"="&amp;($A36&amp;TEXT(C$1,"mmm-yy")),'Itemized Expenses'!$E:$E)</f>
        <v>0</v>
      </c>
      <c r="D36" s="66">
        <f>SUMIF(Income!$L:$L,"="&amp;($A36&amp;TEXT(D$1,"mmm-yy")),Income!$D:$D)+SUMIF('Itemized Expenses'!$I:$I,"="&amp;($A36&amp;TEXT(D$1,"mmm-yy")),'Itemized Expenses'!$E:$E)</f>
        <v>0</v>
      </c>
      <c r="E36" s="66">
        <f>SUMIF(Income!$L:$L,"="&amp;($A36&amp;TEXT(E$1,"mmm-yy")),Income!$D:$D)+SUMIF('Itemized Expenses'!$I:$I,"="&amp;($A36&amp;TEXT(E$1,"mmm-yy")),'Itemized Expenses'!$E:$E)</f>
        <v>0</v>
      </c>
      <c r="F36" s="66">
        <f>SUMIF(Income!$L:$L,"="&amp;($A36&amp;TEXT(F$1,"mmm-yy")),Income!$D:$D)+SUMIF('Itemized Expenses'!$I:$I,"="&amp;($A36&amp;TEXT(F$1,"mmm-yy")),'Itemized Expenses'!$E:$E)</f>
        <v>768.88</v>
      </c>
      <c r="G36" s="66">
        <f>SUMIF(Income!$L:$L,"="&amp;($A36&amp;TEXT(G$1,"mmm-yy")),Income!$D:$D)+SUMIF('Itemized Expenses'!$I:$I,"="&amp;($A36&amp;TEXT(G$1,"mmm-yy")),'Itemized Expenses'!$E:$E)</f>
        <v>768.88</v>
      </c>
      <c r="H36" s="66">
        <f>SUMIF(Income!$L:$L,"="&amp;($A36&amp;TEXT(H$1,"mmm-yy")),Income!$D:$D)+SUMIF('Itemized Expenses'!$I:$I,"="&amp;($A36&amp;TEXT(H$1,"mmm-yy")),'Itemized Expenses'!$E:$E)</f>
        <v>3442.21</v>
      </c>
      <c r="I36" s="67">
        <f>SUMIF(Income!$L:$L,"="&amp;($A36&amp;TEXT(I$1,"mmm-yy")),Income!$D:$D)+SUMIF('Itemized Expenses'!$I:$I,"="&amp;($A36&amp;TEXT(I$1,"mmm-yy")),'Itemized Expenses'!$E:$E)</f>
        <v>2572.7399999999998</v>
      </c>
      <c r="J36" s="66">
        <f>SUMIF(Income!$L:$L,"="&amp;($A36&amp;TEXT(J$1,"mmm-yy")),Income!$D:$D)+SUMIF('Itemized Expenses'!$I:$I,"="&amp;($A36&amp;TEXT(J$1,"mmm-yy")),'Itemized Expenses'!$E:$E)</f>
        <v>0</v>
      </c>
      <c r="K36" s="66">
        <f>SUMIF(Income!$L:$L,"="&amp;($A36&amp;TEXT(K$1,"mmm-yy")),Income!$D:$D)+SUMIF('Itemized Expenses'!$I:$I,"="&amp;($A36&amp;TEXT(K$1,"mmm-yy")),'Itemized Expenses'!$E:$E)</f>
        <v>0</v>
      </c>
      <c r="L36" s="66">
        <f>SUMIF(Income!$L:$L,"="&amp;($A36&amp;TEXT(L$1,"mmm-yy")),Income!$D:$D)+SUMIF('Itemized Expenses'!$I:$I,"="&amp;($A36&amp;TEXT(L$1,"mmm-yy")),'Itemized Expenses'!$E:$E)</f>
        <v>0</v>
      </c>
      <c r="M36" s="66">
        <f>SUMIF(Income!$L:$L,"="&amp;($A36&amp;TEXT(M$1,"mmm-yy")),Income!$D:$D)+SUMIF('Itemized Expenses'!$I:$I,"="&amp;($A36&amp;TEXT(M$1,"mmm-yy")),'Itemized Expenses'!$E:$E)</f>
        <v>0</v>
      </c>
      <c r="N36" s="66">
        <f>SUMIF(Income!$L:$L,"="&amp;($A36&amp;TEXT(N$1,"mmm-yy")),Income!$D:$D)+SUMIF('Itemized Expenses'!$I:$I,"="&amp;($A36&amp;TEXT(N$1,"mmm-yy")),'Itemized Expenses'!$E:$E)</f>
        <v>0</v>
      </c>
      <c r="O36" s="66">
        <f>SUMIF(Income!$L:$L,"="&amp;($A36&amp;TEXT(O$1,"mmm-yy")),Income!$D:$D)+SUMIF('Itemized Expenses'!$I:$I,"="&amp;($A36&amp;TEXT(O$1,"mmm-yy")),'Itemized Expenses'!$E:$E)</f>
        <v>0</v>
      </c>
      <c r="P36" s="68">
        <f>SUM(C36:O36)</f>
        <v>7552.71</v>
      </c>
    </row>
    <row r="37" spans="1:20" ht="5.4" customHeight="1" x14ac:dyDescent="0.35">
      <c r="A37" s="76"/>
      <c r="B37" s="86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7"/>
    </row>
    <row r="38" spans="1:20" s="6" customFormat="1" ht="21.9" customHeight="1" x14ac:dyDescent="0.25">
      <c r="A38" s="65">
        <v>7760</v>
      </c>
      <c r="B38" s="78" t="s">
        <v>129</v>
      </c>
      <c r="C38" s="67">
        <f>SUMIF(Income!$L:$L,"="&amp;($A38&amp;TEXT(C$1,"mmm-yy")),Income!$D:$D)+SUMIF('Itemized Expenses'!$I:$I,"="&amp;($A38&amp;TEXT(C$1,"mmm-yy")),'Itemized Expenses'!$E:$E)</f>
        <v>0</v>
      </c>
      <c r="D38" s="67">
        <f>SUMIF(Income!$L:$L,"="&amp;($A38&amp;TEXT(D$1,"mmm-yy")),Income!$D:$D)+SUMIF('Itemized Expenses'!$I:$I,"="&amp;($A38&amp;TEXT(D$1,"mmm-yy")),'Itemized Expenses'!$E:$E)</f>
        <v>0</v>
      </c>
      <c r="E38" s="67">
        <f>SUMIF(Income!$L:$L,"="&amp;($A38&amp;TEXT(E$1,"mmm-yy")),Income!$D:$D)+SUMIF('Itemized Expenses'!$I:$I,"="&amp;($A38&amp;TEXT(E$1,"mmm-yy")),'Itemized Expenses'!$E:$E)</f>
        <v>0</v>
      </c>
      <c r="F38" s="67">
        <f>SUMIF(Income!$L:$L,"="&amp;($A38&amp;TEXT(F$1,"mmm-yy")),Income!$D:$D)+SUMIF('Itemized Expenses'!$I:$I,"="&amp;($A38&amp;TEXT(F$1,"mmm-yy")),'Itemized Expenses'!$E:$E)</f>
        <v>0</v>
      </c>
      <c r="G38" s="67">
        <f>SUMIF(Income!$L:$L,"="&amp;($A38&amp;TEXT(G$1,"mmm-yy")),Income!$D:$D)+SUMIF('Itemized Expenses'!$I:$I,"="&amp;($A38&amp;TEXT(G$1,"mmm-yy")),'Itemized Expenses'!$E:$E)</f>
        <v>0</v>
      </c>
      <c r="H38" s="67">
        <f>SUMIF(Income!$L:$L,"="&amp;($A38&amp;TEXT(H$1,"mmm-yy")),Income!$D:$D)+SUMIF('Itemized Expenses'!$I:$I,"="&amp;($A38&amp;TEXT(H$1,"mmm-yy")),'Itemized Expenses'!$E:$E)</f>
        <v>0</v>
      </c>
      <c r="I38" s="67">
        <f>SUMIF(Income!$L:$L,"="&amp;($A38&amp;TEXT(I$1,"mmm-yy")),Income!$D:$D)+SUMIF('Itemized Expenses'!$I:$I,"="&amp;($A38&amp;TEXT(I$1,"mmm-yy")),'Itemized Expenses'!$E:$E)</f>
        <v>12471.25</v>
      </c>
      <c r="J38" s="67">
        <f>SUMIF(Income!$L:$L,"="&amp;($A38&amp;TEXT(J$1,"mmm-yy")),Income!$D:$D)+SUMIF('Itemized Expenses'!$I:$I,"="&amp;($A38&amp;TEXT(J$1,"mmm-yy")),'Itemized Expenses'!$E:$E)</f>
        <v>879.99</v>
      </c>
      <c r="K38" s="67">
        <f>SUMIF(Income!$L:$L,"="&amp;($A38&amp;TEXT(K$1,"mmm-yy")),Income!$D:$D)+SUMIF('Itemized Expenses'!$I:$I,"="&amp;($A38&amp;TEXT(K$1,"mmm-yy")),'Itemized Expenses'!$E:$E)</f>
        <v>879.99</v>
      </c>
      <c r="L38" s="67">
        <f>SUMIF(Income!$L:$L,"="&amp;($A38&amp;TEXT(L$1,"mmm-yy")),Income!$D:$D)+SUMIF('Itemized Expenses'!$I:$I,"="&amp;($A38&amp;TEXT(L$1,"mmm-yy")),'Itemized Expenses'!$E:$E)</f>
        <v>0</v>
      </c>
      <c r="M38" s="67">
        <f>SUMIF(Income!$L:$L,"="&amp;($A38&amp;TEXT(M$1,"mmm-yy")),Income!$D:$D)+SUMIF('Itemized Expenses'!$I:$I,"="&amp;($A38&amp;TEXT(M$1,"mmm-yy")),'Itemized Expenses'!$E:$E)</f>
        <v>0</v>
      </c>
      <c r="N38" s="67">
        <f>SUMIF(Income!$L:$L,"="&amp;($A38&amp;TEXT(N$1,"mmm-yy")),Income!$D:$D)+SUMIF('Itemized Expenses'!$I:$I,"="&amp;($A38&amp;TEXT(N$1,"mmm-yy")),'Itemized Expenses'!$E:$E)</f>
        <v>0</v>
      </c>
      <c r="O38" s="67">
        <f>SUMIF(Income!$L:$L,"="&amp;($A38&amp;TEXT(O$1,"mmm-yy")),Income!$D:$D)+SUMIF('Itemized Expenses'!$I:$I,"="&amp;($A38&amp;TEXT(O$1,"mmm-yy")),'Itemized Expenses'!$E:$E)</f>
        <v>0</v>
      </c>
      <c r="P38" s="68">
        <f>SUM(C38:O38)</f>
        <v>14231.23</v>
      </c>
    </row>
    <row r="39" spans="1:20" ht="6" customHeight="1" x14ac:dyDescent="0.35">
      <c r="A39" s="76"/>
      <c r="B39" s="86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7"/>
    </row>
    <row r="40" spans="1:20" s="6" customFormat="1" ht="21.9" customHeight="1" x14ac:dyDescent="0.25">
      <c r="A40" s="65">
        <v>42261</v>
      </c>
      <c r="B40" s="78" t="s">
        <v>130</v>
      </c>
      <c r="C40" s="67">
        <f>SUMIF(Income!$L:$L,"="&amp;($A40&amp;TEXT(C$1,"mmm-yy")),Income!$D:$D)+SUMIF('Itemized Expenses'!$I:$I,"="&amp;($A40&amp;TEXT(C$1,"mmm-yy")),'Itemized Expenses'!$E:$E)</f>
        <v>0</v>
      </c>
      <c r="D40" s="67">
        <f>SUMIF(Income!$L:$L,"="&amp;($A40&amp;TEXT(D$1,"mmm-yy")),Income!$D:$D)+SUMIF('Itemized Expenses'!$I:$I,"="&amp;($A40&amp;TEXT(D$1,"mmm-yy")),'Itemized Expenses'!$E:$E)</f>
        <v>0</v>
      </c>
      <c r="E40" s="67">
        <f>SUMIF(Income!$L:$L,"="&amp;($A40&amp;TEXT(E$1,"mmm-yy")),Income!$D:$D)+SUMIF('Itemized Expenses'!$I:$I,"="&amp;($A40&amp;TEXT(E$1,"mmm-yy")),'Itemized Expenses'!$E:$E)</f>
        <v>4964.25</v>
      </c>
      <c r="F40" s="67">
        <f>SUMIF(Income!$L:$L,"="&amp;($A40&amp;TEXT(F$1,"mmm-yy")),Income!$D:$D)+SUMIF('Itemized Expenses'!$I:$I,"="&amp;($A40&amp;TEXT(F$1,"mmm-yy")),'Itemized Expenses'!$E:$E)</f>
        <v>1465.03</v>
      </c>
      <c r="G40" s="67">
        <f>SUMIF(Income!$L:$L,"="&amp;($A40&amp;TEXT(G$1,"mmm-yy")),Income!$D:$D)+SUMIF('Itemized Expenses'!$I:$I,"="&amp;($A40&amp;TEXT(G$1,"mmm-yy")),'Itemized Expenses'!$E:$E)</f>
        <v>2264.92</v>
      </c>
      <c r="H40" s="67">
        <f>SUMIF(Income!$L:$L,"="&amp;($A40&amp;TEXT(H$1,"mmm-yy")),Income!$D:$D)+SUMIF('Itemized Expenses'!$I:$I,"="&amp;($A40&amp;TEXT(H$1,"mmm-yy")),'Itemized Expenses'!$E:$E)</f>
        <v>3760.4</v>
      </c>
      <c r="I40" s="67">
        <f>SUMIF(Income!$L:$L,"="&amp;($A40&amp;TEXT(I$1,"mmm-yy")),Income!$D:$D)+SUMIF('Itemized Expenses'!$I:$I,"="&amp;($A40&amp;TEXT(I$1,"mmm-yy")),'Itemized Expenses'!$E:$E)</f>
        <v>2741.38</v>
      </c>
      <c r="J40" s="67">
        <f>SUMIF(Income!$L:$L,"="&amp;($A40&amp;TEXT(J$1,"mmm-yy")),Income!$D:$D)+SUMIF('Itemized Expenses'!$I:$I,"="&amp;($A40&amp;TEXT(J$1,"mmm-yy")),'Itemized Expenses'!$E:$E)</f>
        <v>3416.43</v>
      </c>
      <c r="K40" s="67">
        <f>SUMIF(Income!$L:$L,"="&amp;($A40&amp;TEXT(K$1,"mmm-yy")),Income!$D:$D)+SUMIF('Itemized Expenses'!$I:$I,"="&amp;($A40&amp;TEXT(K$1,"mmm-yy")),'Itemized Expenses'!$E:$E)</f>
        <v>1558.39</v>
      </c>
      <c r="L40" s="67">
        <f>SUMIF(Income!$L:$L,"="&amp;($A40&amp;TEXT(L$1,"mmm-yy")),Income!$D:$D)+SUMIF('Itemized Expenses'!$I:$I,"="&amp;($A40&amp;TEXT(L$1,"mmm-yy")),'Itemized Expenses'!$E:$E)</f>
        <v>0</v>
      </c>
      <c r="M40" s="67">
        <f>SUMIF(Income!$L:$L,"="&amp;($A40&amp;TEXT(M$1,"mmm-yy")),Income!$D:$D)+SUMIF('Itemized Expenses'!$I:$I,"="&amp;($A40&amp;TEXT(M$1,"mmm-yy")),'Itemized Expenses'!$E:$E)</f>
        <v>0</v>
      </c>
      <c r="N40" s="67">
        <f>SUMIF(Income!$L:$L,"="&amp;($A40&amp;TEXT(N$1,"mmm-yy")),Income!$D:$D)+SUMIF('Itemized Expenses'!$I:$I,"="&amp;($A40&amp;TEXT(N$1,"mmm-yy")),'Itemized Expenses'!$E:$E)</f>
        <v>0</v>
      </c>
      <c r="O40" s="67">
        <f>SUMIF(Income!$L:$L,"="&amp;($A40&amp;TEXT(O$1,"mmm-yy")),Income!$D:$D)+SUMIF('Itemized Expenses'!$I:$I,"="&amp;($A40&amp;TEXT(O$1,"mmm-yy")),'Itemized Expenses'!$E:$E)</f>
        <v>0</v>
      </c>
      <c r="P40" s="68">
        <f>SUM(C40:O40)</f>
        <v>20170.8</v>
      </c>
    </row>
    <row r="41" spans="1:20" s="6" customFormat="1" ht="4.2" customHeight="1" x14ac:dyDescent="0.25">
      <c r="A41" s="69"/>
      <c r="B41" s="83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1"/>
    </row>
    <row r="42" spans="1:20" s="6" customFormat="1" ht="21.9" customHeight="1" x14ac:dyDescent="0.25">
      <c r="A42" s="219">
        <v>97600</v>
      </c>
      <c r="B42" s="78" t="s">
        <v>133</v>
      </c>
      <c r="C42" s="67">
        <f>SUMIF(Income!$L:$L,"="&amp;($A42&amp;TEXT(C$1,"mmm-yy")),Income!$D:$D)+SUMIF('Itemized Expenses'!$I:$I,"="&amp;($A42&amp;TEXT(C$1,"mmm-yy")),'Itemized Expenses'!$E:$E)</f>
        <v>0</v>
      </c>
      <c r="D42" s="67">
        <f>SUMIF(Income!$L:$L,"="&amp;($A42&amp;TEXT(D$1,"mmm-yy")),Income!$D:$D)+SUMIF('Itemized Expenses'!$I:$I,"="&amp;($A42&amp;TEXT(D$1,"mmm-yy")),'Itemized Expenses'!$E:$E)</f>
        <v>0</v>
      </c>
      <c r="E42" s="67">
        <f>SUMIF(Income!$L:$L,"="&amp;($A42&amp;TEXT(E$1,"mmm-yy")),Income!$D:$D)+SUMIF('Itemized Expenses'!$I:$I,"="&amp;($A42&amp;TEXT(E$1,"mmm-yy")),'Itemized Expenses'!$E:$E)</f>
        <v>0</v>
      </c>
      <c r="F42" s="67">
        <f>SUMIF(Income!$L:$L,"="&amp;($A42&amp;TEXT(F$1,"mmm-yy")),Income!$D:$D)+SUMIF('Itemized Expenses'!$I:$I,"="&amp;($A42&amp;TEXT(F$1,"mmm-yy")),'Itemized Expenses'!$E:$E)</f>
        <v>0</v>
      </c>
      <c r="G42" s="67">
        <f>SUMIF(Income!$L:$L,"="&amp;($A42&amp;TEXT(G$1,"mmm-yy")),Income!$D:$D)+SUMIF('Itemized Expenses'!$I:$I,"="&amp;($A42&amp;TEXT(G$1,"mmm-yy")),'Itemized Expenses'!$E:$E)</f>
        <v>0</v>
      </c>
      <c r="H42" s="67">
        <f>SUMIF(Income!$L:$L,"="&amp;($A42&amp;TEXT(H$1,"mmm-yy")),Income!$D:$D)+SUMIF('Itemized Expenses'!$I:$I,"="&amp;($A42&amp;TEXT(H$1,"mmm-yy")),'Itemized Expenses'!$E:$E)</f>
        <v>0</v>
      </c>
      <c r="I42" s="67">
        <f>SUMIF(Income!$L:$L,"="&amp;($A42&amp;TEXT(I$1,"mmm-yy")),Income!$D:$D)+SUMIF('Itemized Expenses'!$I:$I,"="&amp;($A42&amp;TEXT(I$1,"mmm-yy")),'Itemized Expenses'!$E:$E)</f>
        <v>0</v>
      </c>
      <c r="J42" s="67">
        <f>SUMIF(Income!$L:$L,"="&amp;($A42&amp;TEXT(J$1,"mmm-yy")),Income!$D:$D)+SUMIF('Itemized Expenses'!$I:$I,"="&amp;($A42&amp;TEXT(J$1,"mmm-yy")),'Itemized Expenses'!$E:$E)</f>
        <v>0</v>
      </c>
      <c r="K42" s="67">
        <f>SUMIF(Income!$L:$L,"="&amp;($A42&amp;TEXT(K$1,"mmm-yy")),Income!$D:$D)+SUMIF('Itemized Expenses'!$I:$I,"="&amp;($A42&amp;TEXT(K$1,"mmm-yy")),'Itemized Expenses'!$E:$E)</f>
        <v>0</v>
      </c>
      <c r="L42" s="67">
        <f>SUMIF(Income!$L:$L,"="&amp;($A42&amp;TEXT(L$1,"mmm-yy")),Income!$D:$D)+SUMIF('Itemized Expenses'!$I:$I,"="&amp;($A42&amp;TEXT(L$1,"mmm-yy")),'Itemized Expenses'!$E:$E)</f>
        <v>0</v>
      </c>
      <c r="M42" s="67">
        <f>SUMIF(Income!$L:$L,"="&amp;($A42&amp;TEXT(M$1,"mmm-yy")),Income!$D:$D)+SUMIF('Itemized Expenses'!$I:$I,"="&amp;($A42&amp;TEXT(M$1,"mmm-yy")),'Itemized Expenses'!$E:$E)</f>
        <v>0</v>
      </c>
      <c r="N42" s="67">
        <f>SUMIF(Income!$L:$L,"="&amp;($A42&amp;TEXT(N$1,"mmm-yy")),Income!$D:$D)+SUMIF('Itemized Expenses'!$I:$I,"="&amp;($A42&amp;TEXT(N$1,"mmm-yy")),'Itemized Expenses'!$E:$E)</f>
        <v>0</v>
      </c>
      <c r="O42" s="67">
        <f>SUMIF(Income!$L:$L,"="&amp;($A42&amp;TEXT(O$1,"mmm-yy")),Income!$D:$D)+SUMIF('Itemized Expenses'!$I:$I,"="&amp;($A42&amp;TEXT(O$1,"mmm-yy")),'Itemized Expenses'!$E:$E)</f>
        <v>0</v>
      </c>
      <c r="P42" s="68">
        <f t="shared" ref="P42" si="5">SUM(C42:O42)</f>
        <v>0</v>
      </c>
    </row>
    <row r="43" spans="1:20" s="6" customFormat="1" ht="4.8" customHeight="1" x14ac:dyDescent="0.25">
      <c r="A43" s="72"/>
      <c r="B43" s="85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4"/>
    </row>
    <row r="44" spans="1:20" s="6" customFormat="1" ht="21.9" customHeight="1" x14ac:dyDescent="0.25">
      <c r="A44" s="65">
        <v>32265</v>
      </c>
      <c r="B44" s="78" t="s">
        <v>131</v>
      </c>
      <c r="C44" s="66">
        <f>SUMIF(Income!$L:$L,"="&amp;($A44&amp;TEXT(C$1,"mmm-yy")),Income!$D:$D)+SUMIF('Itemized Expenses'!$I:$I,"="&amp;($A44&amp;TEXT(C$1,"mmm-yy")),'Itemized Expenses'!$E:$E)</f>
        <v>0</v>
      </c>
      <c r="D44" s="66">
        <f>SUMIF(Income!$L:$L,"="&amp;($A44&amp;TEXT(D$1,"mmm-yy")),Income!$D:$D)+SUMIF('Itemized Expenses'!$I:$I,"="&amp;($A44&amp;TEXT(D$1,"mmm-yy")),'Itemized Expenses'!$E:$E)</f>
        <v>0</v>
      </c>
      <c r="E44" s="66">
        <f>SUMIF(Income!$L:$L,"="&amp;($A44&amp;TEXT(E$1,"mmm-yy")),Income!$D:$D)+SUMIF('Itemized Expenses'!$I:$I,"="&amp;($A44&amp;TEXT(E$1,"mmm-yy")),'Itemized Expenses'!$E:$E)</f>
        <v>0</v>
      </c>
      <c r="F44" s="66">
        <f>SUMIF(Income!$L:$L,"="&amp;($A44&amp;TEXT(F$1,"mmm-yy")),Income!$D:$D)+SUMIF('Itemized Expenses'!$I:$I,"="&amp;($A44&amp;TEXT(F$1,"mmm-yy")),'Itemized Expenses'!$E:$E)</f>
        <v>0</v>
      </c>
      <c r="G44" s="66">
        <f>SUMIF(Income!$L:$L,"="&amp;($A44&amp;TEXT(G$1,"mmm-yy")),Income!$D:$D)+SUMIF('Itemized Expenses'!$I:$I,"="&amp;($A44&amp;TEXT(G$1,"mmm-yy")),'Itemized Expenses'!$E:$E)</f>
        <v>0</v>
      </c>
      <c r="H44" s="66">
        <f>SUMIF(Income!$L:$L,"="&amp;($A44&amp;TEXT(H$1,"mmm-yy")),Income!$D:$D)+SUMIF('Itemized Expenses'!$I:$I,"="&amp;($A44&amp;TEXT(H$1,"mmm-yy")),'Itemized Expenses'!$E:$E)</f>
        <v>0</v>
      </c>
      <c r="I44" s="66">
        <f>SUMIF(Income!$L:$L,"="&amp;($A44&amp;TEXT(I$1,"mmm-yy")),Income!$D:$D)+SUMIF('Itemized Expenses'!$I:$I,"="&amp;($A44&amp;TEXT(I$1,"mmm-yy")),'Itemized Expenses'!$E:$E)</f>
        <v>0</v>
      </c>
      <c r="J44" s="66">
        <f>SUMIF(Income!$L:$L,"="&amp;($A44&amp;TEXT(J$1,"mmm-yy")),Income!$D:$D)+SUMIF('Itemized Expenses'!$I:$I,"="&amp;($A44&amp;TEXT(J$1,"mmm-yy")),'Itemized Expenses'!$E:$E)</f>
        <v>0</v>
      </c>
      <c r="K44" s="66">
        <f>SUMIF(Income!$L:$L,"="&amp;($A44&amp;TEXT(K$1,"mmm-yy")),Income!$D:$D)+SUMIF('Itemized Expenses'!$I:$I,"="&amp;($A44&amp;TEXT(K$1,"mmm-yy")),'Itemized Expenses'!$E:$E)</f>
        <v>0</v>
      </c>
      <c r="L44" s="66">
        <f>SUMIF(Income!$L:$L,"="&amp;($A44&amp;TEXT(L$1,"mmm-yy")),Income!$D:$D)+SUMIF('Itemized Expenses'!$I:$I,"="&amp;($A44&amp;TEXT(L$1,"mmm-yy")),'Itemized Expenses'!$E:$E)</f>
        <v>0</v>
      </c>
      <c r="M44" s="66">
        <f>SUMIF(Income!$L:$L,"="&amp;($A44&amp;TEXT(M$1,"mmm-yy")),Income!$D:$D)+SUMIF('Itemized Expenses'!$I:$I,"="&amp;($A44&amp;TEXT(M$1,"mmm-yy")),'Itemized Expenses'!$E:$E)</f>
        <v>0</v>
      </c>
      <c r="N44" s="66">
        <f>SUMIF(Income!$L:$L,"="&amp;($A44&amp;TEXT(N$1,"mmm-yy")),Income!$D:$D)+SUMIF('Itemized Expenses'!$I:$I,"="&amp;($A44&amp;TEXT(N$1,"mmm-yy")),'Itemized Expenses'!$E:$E)</f>
        <v>0</v>
      </c>
      <c r="O44" s="66">
        <f>SUMIF(Income!$L:$L,"="&amp;($A44&amp;TEXT(O$1,"mmm-yy")),Income!$D:$D)+SUMIF('Itemized Expenses'!$I:$I,"="&amp;($A44&amp;TEXT(O$1,"mmm-yy")),'Itemized Expenses'!$E:$E)</f>
        <v>0</v>
      </c>
      <c r="P44" s="68">
        <f>SUM(C44:O44)</f>
        <v>0</v>
      </c>
      <c r="T44" s="6" t="s">
        <v>28</v>
      </c>
    </row>
    <row r="45" spans="1:20" s="6" customFormat="1" ht="5.4" customHeight="1" x14ac:dyDescent="0.25">
      <c r="A45" s="72"/>
      <c r="B45" s="85"/>
      <c r="C45" s="73"/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4"/>
    </row>
    <row r="46" spans="1:20" s="6" customFormat="1" ht="21.9" customHeight="1" x14ac:dyDescent="0.25">
      <c r="A46" s="65">
        <v>97060</v>
      </c>
      <c r="B46" s="78" t="s">
        <v>132</v>
      </c>
      <c r="C46" s="66">
        <f>SUMIF(Income!$L:$L,"="&amp;($A46&amp;TEXT(C$1,"mmm-yy")),Income!$D:$D)+SUMIF('Itemized Expenses'!$I:$I,"="&amp;($A46&amp;TEXT(C$1,"mmm-yy")),'Itemized Expenses'!$E:$E)</f>
        <v>0</v>
      </c>
      <c r="D46" s="66">
        <f>SUMIF(Income!$L:$L,"="&amp;($A46&amp;TEXT(D$1,"mmm-yy")),Income!$D:$D)+SUMIF('Itemized Expenses'!$I:$I,"="&amp;($A46&amp;TEXT(D$1,"mmm-yy")),'Itemized Expenses'!$E:$E)</f>
        <v>0</v>
      </c>
      <c r="E46" s="66">
        <f>SUMIF(Income!$L:$L,"="&amp;($A46&amp;TEXT(E$1,"mmm-yy")),Income!$D:$D)+SUMIF('Itemized Expenses'!$I:$I,"="&amp;($A46&amp;TEXT(E$1,"mmm-yy")),'Itemized Expenses'!$E:$E)</f>
        <v>0</v>
      </c>
      <c r="F46" s="66">
        <f>SUMIF(Income!$L:$L,"="&amp;($A46&amp;TEXT(F$1,"mmm-yy")),Income!$D:$D)+SUMIF('Itemized Expenses'!$I:$I,"="&amp;($A46&amp;TEXT(F$1,"mmm-yy")),'Itemized Expenses'!$E:$E)</f>
        <v>0</v>
      </c>
      <c r="G46" s="66">
        <f>SUMIF(Income!$L:$L,"="&amp;($A46&amp;TEXT(G$1,"mmm-yy")),Income!$D:$D)+SUMIF('Itemized Expenses'!$I:$I,"="&amp;($A46&amp;TEXT(G$1,"mmm-yy")),'Itemized Expenses'!$E:$E)</f>
        <v>0</v>
      </c>
      <c r="H46" s="66">
        <f>SUMIF(Income!$L:$L,"="&amp;($A46&amp;TEXT(H$1,"mmm-yy")),Income!$D:$D)+SUMIF('Itemized Expenses'!$I:$I,"="&amp;($A46&amp;TEXT(H$1,"mmm-yy")),'Itemized Expenses'!$E:$E)</f>
        <v>0</v>
      </c>
      <c r="I46" s="66">
        <f>SUMIF(Income!$L:$L,"="&amp;($A46&amp;TEXT(I$1,"mmm-yy")),Income!$D:$D)+SUMIF('Itemized Expenses'!$I:$I,"="&amp;($A46&amp;TEXT(I$1,"mmm-yy")),'Itemized Expenses'!$E:$E)</f>
        <v>0</v>
      </c>
      <c r="J46" s="66">
        <f>SUMIF(Income!$L:$L,"="&amp;($A46&amp;TEXT(J$1,"mmm-yy")),Income!$D:$D)+SUMIF('Itemized Expenses'!$I:$I,"="&amp;($A46&amp;TEXT(J$1,"mmm-yy")),'Itemized Expenses'!$E:$E)</f>
        <v>3808</v>
      </c>
      <c r="K46" s="66">
        <f>SUMIF(Income!$L:$L,"="&amp;($A46&amp;TEXT(K$1,"mmm-yy")),Income!$D:$D)+SUMIF('Itemized Expenses'!$I:$I,"="&amp;($A46&amp;TEXT(K$1,"mmm-yy")),'Itemized Expenses'!$E:$E)</f>
        <v>500</v>
      </c>
      <c r="L46" s="66">
        <f>SUMIF(Income!$L:$L,"="&amp;($A46&amp;TEXT(L$1,"mmm-yy")),Income!$D:$D)+SUMIF('Itemized Expenses'!$I:$I,"="&amp;($A46&amp;TEXT(L$1,"mmm-yy")),'Itemized Expenses'!$E:$E)</f>
        <v>0</v>
      </c>
      <c r="M46" s="66">
        <f>SUMIF(Income!$L:$L,"="&amp;($A46&amp;TEXT(M$1,"mmm-yy")),Income!$D:$D)+SUMIF('Itemized Expenses'!$I:$I,"="&amp;($A46&amp;TEXT(M$1,"mmm-yy")),'Itemized Expenses'!$E:$E)</f>
        <v>0</v>
      </c>
      <c r="N46" s="66">
        <f>SUMIF(Income!$L:$L,"="&amp;($A46&amp;TEXT(N$1,"mmm-yy")),Income!$D:$D)+SUMIF('Itemized Expenses'!$I:$I,"="&amp;($A46&amp;TEXT(N$1,"mmm-yy")),'Itemized Expenses'!$E:$E)</f>
        <v>0</v>
      </c>
      <c r="O46" s="66">
        <f>SUMIF(Income!$L:$L,"="&amp;($A46&amp;TEXT(O$1,"mmm-yy")),Income!$D:$D)+SUMIF('Itemized Expenses'!$I:$I,"="&amp;($A46&amp;TEXT(O$1,"mmm-yy")),'Itemized Expenses'!$E:$E)</f>
        <v>0</v>
      </c>
      <c r="P46" s="68">
        <f t="shared" ref="P46:P50" si="6">SUM(C46:O46)</f>
        <v>4308</v>
      </c>
    </row>
    <row r="47" spans="1:20" ht="6" customHeight="1" x14ac:dyDescent="0.35">
      <c r="A47" s="76"/>
      <c r="B47" s="86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4"/>
    </row>
    <row r="48" spans="1:20" ht="16.2" customHeight="1" x14ac:dyDescent="0.35">
      <c r="A48" s="81">
        <v>7060</v>
      </c>
      <c r="B48" s="88" t="s">
        <v>234</v>
      </c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8"/>
    </row>
    <row r="49" spans="1:16" ht="6" customHeight="1" x14ac:dyDescent="0.35">
      <c r="A49" s="76"/>
      <c r="B49" s="86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4"/>
    </row>
    <row r="50" spans="1:16" ht="13.2" customHeight="1" x14ac:dyDescent="0.35">
      <c r="A50" s="81">
        <v>760</v>
      </c>
      <c r="B50" s="88" t="s">
        <v>235</v>
      </c>
      <c r="C50" s="66">
        <f>SUMIF(Income!$L:$L,"="&amp;($A50&amp;TEXT(C$1,"mmm-yy")),Income!$D:$D)+SUMIF('Itemized Expenses'!$I:$I,"="&amp;($A50&amp;TEXT(C$1,"mmm-yy")),'Itemized Expenses'!$E:$E)</f>
        <v>0</v>
      </c>
      <c r="D50" s="66">
        <f>SUMIF(Income!$L:$L,"="&amp;($A50&amp;TEXT(D$1,"mmm-yy")),Income!$D:$D)+SUMIF('Itemized Expenses'!$I:$I,"="&amp;($A50&amp;TEXT(D$1,"mmm-yy")),'Itemized Expenses'!$E:$E)</f>
        <v>0</v>
      </c>
      <c r="E50" s="66">
        <f>SUMIF(Income!$L:$L,"="&amp;($A50&amp;TEXT(E$1,"mmm-yy")),Income!$D:$D)+SUMIF('Itemized Expenses'!$I:$I,"="&amp;($A50&amp;TEXT(E$1,"mmm-yy")),'Itemized Expenses'!$E:$E)</f>
        <v>0</v>
      </c>
      <c r="F50" s="66">
        <f>SUMIF(Income!$L:$L,"="&amp;($A50&amp;TEXT(F$1,"mmm-yy")),Income!$D:$D)+SUMIF('Itemized Expenses'!$I:$I,"="&amp;($A50&amp;TEXT(F$1,"mmm-yy")),'Itemized Expenses'!$E:$E)</f>
        <v>0</v>
      </c>
      <c r="G50" s="66">
        <f>SUMIF(Income!$L:$L,"="&amp;($A50&amp;TEXT(G$1,"mmm-yy")),Income!$D:$D)+SUMIF('Itemized Expenses'!$I:$I,"="&amp;($A50&amp;TEXT(G$1,"mmm-yy")),'Itemized Expenses'!$E:$E)</f>
        <v>0</v>
      </c>
      <c r="H50" s="66">
        <f>SUMIF(Income!$L:$L,"="&amp;($A50&amp;TEXT(H$1,"mmm-yy")),Income!$D:$D)+SUMIF('Itemized Expenses'!$I:$I,"="&amp;($A50&amp;TEXT(H$1,"mmm-yy")),'Itemized Expenses'!$E:$E)</f>
        <v>0</v>
      </c>
      <c r="I50" s="66">
        <f>SUMIF(Income!$L:$L,"="&amp;($A50&amp;TEXT(I$1,"mmm-yy")),Income!$D:$D)+SUMIF('Itemized Expenses'!$I:$I,"="&amp;($A50&amp;TEXT(I$1,"mmm-yy")),'Itemized Expenses'!$E:$E)</f>
        <v>0</v>
      </c>
      <c r="J50" s="66">
        <f>SUMIF(Income!$L:$L,"="&amp;($A50&amp;TEXT(J$1,"mmm-yy")),Income!$D:$D)+SUMIF('Itemized Expenses'!$I:$I,"="&amp;($A50&amp;TEXT(J$1,"mmm-yy")),'Itemized Expenses'!$E:$E)</f>
        <v>0</v>
      </c>
      <c r="K50" s="66">
        <f>SUMIF(Income!$L:$L,"="&amp;($A50&amp;TEXT(K$1,"mmm-yy")),Income!$D:$D)+SUMIF('Itemized Expenses'!$I:$I,"="&amp;($A50&amp;TEXT(K$1,"mmm-yy")),'Itemized Expenses'!$E:$E)</f>
        <v>0</v>
      </c>
      <c r="L50" s="66">
        <f>SUMIF(Income!$L:$L,"="&amp;($A50&amp;TEXT(L$1,"mmm-yy")),Income!$D:$D)+SUMIF('Itemized Expenses'!$I:$I,"="&amp;($A50&amp;TEXT(L$1,"mmm-yy")),'Itemized Expenses'!$E:$E)</f>
        <v>0</v>
      </c>
      <c r="M50" s="66">
        <f>SUMIF(Income!$L:$L,"="&amp;($A50&amp;TEXT(M$1,"mmm-yy")),Income!$D:$D)+SUMIF('Itemized Expenses'!$I:$I,"="&amp;($A50&amp;TEXT(M$1,"mmm-yy")),'Itemized Expenses'!$E:$E)</f>
        <v>0</v>
      </c>
      <c r="N50" s="66">
        <f>SUMIF(Income!$L:$L,"="&amp;($A50&amp;TEXT(N$1,"mmm-yy")),Income!$D:$D)+SUMIF('Itemized Expenses'!$I:$I,"="&amp;($A50&amp;TEXT(N$1,"mmm-yy")),'Itemized Expenses'!$E:$E)</f>
        <v>0</v>
      </c>
      <c r="O50" s="66">
        <f>SUMIF(Income!$L:$L,"="&amp;($A50&amp;TEXT(O$1,"mmm-yy")),Income!$D:$D)+SUMIF('Itemized Expenses'!$I:$I,"="&amp;($A50&amp;TEXT(O$1,"mmm-yy")),'Itemized Expenses'!$E:$E)</f>
        <v>0</v>
      </c>
      <c r="P50" s="68">
        <f t="shared" si="6"/>
        <v>0</v>
      </c>
    </row>
    <row r="51" spans="1:16" ht="5.4" customHeight="1" x14ac:dyDescent="0.35">
      <c r="A51" s="76"/>
      <c r="B51" s="86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4"/>
    </row>
    <row r="52" spans="1:16" ht="18" x14ac:dyDescent="0.35">
      <c r="A52" s="82"/>
      <c r="B52" s="75" t="s">
        <v>66</v>
      </c>
      <c r="C52" s="153">
        <f t="shared" ref="C52:P52" si="7">SUM(C3:C50)</f>
        <v>9661.23</v>
      </c>
      <c r="D52" s="153">
        <f t="shared" si="7"/>
        <v>8744.3100000000013</v>
      </c>
      <c r="E52" s="153">
        <f t="shared" si="7"/>
        <v>52038.91</v>
      </c>
      <c r="F52" s="153">
        <f t="shared" si="7"/>
        <v>18834.190000000002</v>
      </c>
      <c r="G52" s="153">
        <f t="shared" si="7"/>
        <v>28795.660000000003</v>
      </c>
      <c r="H52" s="153">
        <f t="shared" si="7"/>
        <v>80425.680000000008</v>
      </c>
      <c r="I52" s="153">
        <f t="shared" si="7"/>
        <v>34107.9</v>
      </c>
      <c r="J52" s="153">
        <f t="shared" si="7"/>
        <v>53545.119999999995</v>
      </c>
      <c r="K52" s="153">
        <f t="shared" si="7"/>
        <v>27937.69</v>
      </c>
      <c r="L52" s="153">
        <f t="shared" si="7"/>
        <v>0</v>
      </c>
      <c r="M52" s="153">
        <f t="shared" si="7"/>
        <v>0</v>
      </c>
      <c r="N52" s="153">
        <f t="shared" si="7"/>
        <v>0</v>
      </c>
      <c r="O52" s="153">
        <f t="shared" si="7"/>
        <v>0</v>
      </c>
      <c r="P52" s="153">
        <f t="shared" si="7"/>
        <v>314090.69</v>
      </c>
    </row>
    <row r="53" spans="1:16" ht="18" x14ac:dyDescent="0.35">
      <c r="A53" s="82">
        <v>97667</v>
      </c>
      <c r="B53" s="317" t="s">
        <v>228</v>
      </c>
      <c r="C53" s="66">
        <f>SUMIF(Income!$L:$L,"="&amp;($A53&amp;TEXT(C$1,"mmm-yy")),Income!$D:$D)+SUMIF('Itemized Expenses'!$I:$I,"="&amp;($A53&amp;TEXT(C$1,"mmm-yy")),'Itemized Expenses'!$E:$E)</f>
        <v>0</v>
      </c>
      <c r="D53" s="66">
        <f>SUMIF(Income!$L:$L,"="&amp;($A53&amp;TEXT(D$1,"mmm-yy")),Income!$D:$D)+SUMIF('Itemized Expenses'!$I:$I,"="&amp;($A53&amp;TEXT(D$1,"mmm-yy")),'Itemized Expenses'!$E:$E)</f>
        <v>0</v>
      </c>
      <c r="E53" s="66">
        <f>SUMIF(Income!$L:$L,"="&amp;($A53&amp;TEXT(E$1,"mmm-yy")),Income!$D:$D)+SUMIF('Itemized Expenses'!$I:$I,"="&amp;($A53&amp;TEXT(E$1,"mmm-yy")),'Itemized Expenses'!$E:$E)</f>
        <v>0</v>
      </c>
      <c r="F53" s="66">
        <f>SUMIF(Income!$L:$L,"="&amp;($A53&amp;TEXT(F$1,"mmm-yy")),Income!$D:$D)+SUMIF('Itemized Expenses'!$I:$I,"="&amp;($A53&amp;TEXT(F$1,"mmm-yy")),'Itemized Expenses'!$E:$E)</f>
        <v>0</v>
      </c>
      <c r="G53" s="66">
        <f>SUMIF(Income!$L:$L,"="&amp;($A53&amp;TEXT(G$1,"mmm-yy")),Income!$D:$D)+SUMIF('Itemized Expenses'!$I:$I,"="&amp;($A53&amp;TEXT(G$1,"mmm-yy")),'Itemized Expenses'!$E:$E)</f>
        <v>0</v>
      </c>
      <c r="H53" s="66">
        <f>SUMIF(Income!$L:$L,"="&amp;($A53&amp;TEXT(H$1,"mmm-yy")),Income!$D:$D)+SUMIF('Itemized Expenses'!$I:$I,"="&amp;($A53&amp;TEXT(H$1,"mmm-yy")),'Itemized Expenses'!$E:$E)</f>
        <v>0</v>
      </c>
      <c r="I53" s="66">
        <f>SUMIF(Income!$L:$L,"="&amp;($A53&amp;TEXT(I$1,"mmm-yy")),Income!$D:$D)+SUMIF('Itemized Expenses'!$I:$I,"="&amp;($A53&amp;TEXT(I$1,"mmm-yy")),'Itemized Expenses'!$E:$E)</f>
        <v>0</v>
      </c>
      <c r="J53" s="66">
        <f>SUMIF(Income!$L:$L,"="&amp;($A53&amp;TEXT(J$1,"mmm-yy")),Income!$D:$D)+SUMIF('Itemized Expenses'!$I:$I,"="&amp;($A53&amp;TEXT(J$1,"mmm-yy")),'Itemized Expenses'!$E:$E)</f>
        <v>362.18</v>
      </c>
      <c r="K53" s="66">
        <f>SUMIF(Income!$L:$L,"="&amp;($A53&amp;TEXT(K$1,"mmm-yy")),Income!$D:$D)+SUMIF('Itemized Expenses'!$I:$I,"="&amp;($A53&amp;TEXT(K$1,"mmm-yy")),'Itemized Expenses'!$E:$E)</f>
        <v>0</v>
      </c>
      <c r="L53" s="66">
        <f>SUMIF(Income!$L:$L,"="&amp;($A53&amp;TEXT(L$1,"mmm-yy")),Income!$D:$D)+SUMIF('Itemized Expenses'!$I:$I,"="&amp;($A53&amp;TEXT(L$1,"mmm-yy")),'Itemized Expenses'!$E:$E)</f>
        <v>0</v>
      </c>
      <c r="M53" s="66">
        <f>SUMIF(Income!$L:$L,"="&amp;($A53&amp;TEXT(M$1,"mmm-yy")),Income!$D:$D)+SUMIF('Itemized Expenses'!$I:$I,"="&amp;($A53&amp;TEXT(M$1,"mmm-yy")),'Itemized Expenses'!$E:$E)</f>
        <v>0</v>
      </c>
      <c r="N53" s="66">
        <f>SUMIF(Income!$L:$L,"="&amp;($A53&amp;TEXT(N$1,"mmm-yy")),Income!$D:$D)+SUMIF('Itemized Expenses'!$I:$I,"="&amp;($A53&amp;TEXT(N$1,"mmm-yy")),'Itemized Expenses'!$E:$E)</f>
        <v>0</v>
      </c>
      <c r="O53" s="66">
        <f>SUMIF(Income!$L:$L,"="&amp;($A53&amp;TEXT(O$1,"mmm-yy")),Income!$D:$D)+SUMIF('Itemized Expenses'!$I:$I,"="&amp;($A53&amp;TEXT(O$1,"mmm-yy")),'Itemized Expenses'!$E:$E)</f>
        <v>0</v>
      </c>
      <c r="P53" s="68">
        <f>SUM(C53:O53)</f>
        <v>362.18</v>
      </c>
    </row>
    <row r="54" spans="1:16" ht="17.399999999999999" x14ac:dyDescent="0.3">
      <c r="A54" s="50"/>
      <c r="B54" s="50"/>
      <c r="C54" s="162" t="s">
        <v>90</v>
      </c>
      <c r="D54" s="162" t="s">
        <v>46</v>
      </c>
      <c r="E54" s="162" t="s">
        <v>94</v>
      </c>
      <c r="F54" s="162" t="s">
        <v>95</v>
      </c>
      <c r="G54" s="162" t="s">
        <v>96</v>
      </c>
      <c r="H54" s="162" t="s">
        <v>97</v>
      </c>
      <c r="I54" s="162" t="s">
        <v>98</v>
      </c>
      <c r="J54" s="162" t="s">
        <v>99</v>
      </c>
      <c r="K54" s="162" t="s">
        <v>31</v>
      </c>
      <c r="L54" s="162" t="s">
        <v>32</v>
      </c>
      <c r="M54" s="162" t="s">
        <v>33</v>
      </c>
      <c r="N54" s="162" t="s">
        <v>54</v>
      </c>
      <c r="O54" s="162" t="s">
        <v>30</v>
      </c>
      <c r="P54" s="52"/>
    </row>
    <row r="55" spans="1:16" ht="17.399999999999999" x14ac:dyDescent="0.3">
      <c r="A55" s="53"/>
      <c r="C55" s="141"/>
      <c r="D55" s="141"/>
      <c r="E55" s="53"/>
      <c r="G55" s="53"/>
      <c r="H55" s="51"/>
      <c r="I55" s="53"/>
      <c r="J55" s="53">
        <f>J52+J53</f>
        <v>53907.299999999996</v>
      </c>
      <c r="K55" s="53"/>
      <c r="L55" s="53"/>
      <c r="N55" s="141" t="s">
        <v>90</v>
      </c>
      <c r="O55" s="141" t="s">
        <v>46</v>
      </c>
      <c r="P55" s="53"/>
    </row>
    <row r="56" spans="1:16" x14ac:dyDescent="0.3">
      <c r="B56" s="331"/>
      <c r="C56" s="332"/>
      <c r="D56" s="333"/>
      <c r="E56" s="334"/>
      <c r="G56" s="163"/>
      <c r="H56" s="163"/>
      <c r="I56" s="163"/>
      <c r="M56" s="331"/>
      <c r="N56" s="332"/>
      <c r="O56" s="333"/>
      <c r="P56" s="334"/>
    </row>
    <row r="57" spans="1:16" x14ac:dyDescent="0.3">
      <c r="B57" s="331"/>
      <c r="C57" s="335"/>
      <c r="D57" s="333"/>
      <c r="E57" s="333"/>
      <c r="G57" s="163"/>
      <c r="H57" s="163"/>
      <c r="I57" s="163"/>
      <c r="M57" s="331"/>
      <c r="N57" s="335"/>
      <c r="O57" s="333"/>
      <c r="P57" s="333"/>
    </row>
    <row r="58" spans="1:16" x14ac:dyDescent="0.3">
      <c r="B58" s="336"/>
      <c r="C58" s="337"/>
      <c r="D58" s="337"/>
      <c r="E58" s="333"/>
      <c r="G58" s="163"/>
      <c r="H58" s="163"/>
      <c r="I58" s="163"/>
      <c r="M58" s="336"/>
      <c r="N58" s="337"/>
      <c r="O58" s="337"/>
      <c r="P58" s="333"/>
    </row>
    <row r="59" spans="1:16" x14ac:dyDescent="0.3">
      <c r="B59" s="331"/>
      <c r="C59" s="332"/>
      <c r="D59" s="333"/>
      <c r="E59" s="334"/>
      <c r="G59" s="163"/>
      <c r="H59" s="163"/>
      <c r="I59" s="163"/>
      <c r="M59" s="331"/>
      <c r="N59" s="332"/>
      <c r="O59" s="333"/>
      <c r="P59" s="334"/>
    </row>
    <row r="60" spans="1:16" x14ac:dyDescent="0.3">
      <c r="B60" s="331"/>
      <c r="C60" s="335"/>
      <c r="D60" s="333"/>
      <c r="E60" s="333"/>
      <c r="G60" s="163"/>
      <c r="H60" s="163"/>
      <c r="I60" s="163"/>
      <c r="M60" s="331"/>
      <c r="N60" s="335"/>
      <c r="O60" s="333"/>
      <c r="P60" s="333"/>
    </row>
    <row r="61" spans="1:16" x14ac:dyDescent="0.3">
      <c r="B61" s="338"/>
      <c r="C61" s="339"/>
      <c r="D61" s="340"/>
      <c r="E61" s="333"/>
      <c r="G61" s="163"/>
      <c r="H61" s="163"/>
      <c r="I61" s="163"/>
      <c r="M61" s="338"/>
      <c r="N61" s="339"/>
      <c r="O61" s="339"/>
      <c r="P61" s="333"/>
    </row>
    <row r="62" spans="1:16" x14ac:dyDescent="0.3">
      <c r="E62" s="4"/>
    </row>
    <row r="63" spans="1:16" x14ac:dyDescent="0.3">
      <c r="B63" s="208"/>
      <c r="E63" s="338"/>
      <c r="F63" s="339"/>
      <c r="G63" s="339"/>
      <c r="H63" s="61"/>
    </row>
    <row r="64" spans="1:16" x14ac:dyDescent="0.3">
      <c r="B64" s="208"/>
      <c r="C64" s="61"/>
      <c r="D64" s="341"/>
      <c r="E64" s="4"/>
      <c r="H64" s="61"/>
    </row>
    <row r="65" spans="2:8" x14ac:dyDescent="0.3">
      <c r="B65" s="342"/>
      <c r="C65" s="208"/>
      <c r="D65" s="343"/>
      <c r="E65" s="61"/>
      <c r="F65" s="344"/>
      <c r="G65" s="274"/>
      <c r="H65" s="61"/>
    </row>
    <row r="66" spans="2:8" x14ac:dyDescent="0.3">
      <c r="B66" s="342"/>
      <c r="C66" s="208"/>
      <c r="D66" s="343"/>
      <c r="E66" s="61"/>
      <c r="F66" s="61"/>
      <c r="G66" s="274"/>
      <c r="H66" s="61"/>
    </row>
    <row r="67" spans="2:8" x14ac:dyDescent="0.3">
      <c r="B67" s="342"/>
      <c r="C67" s="208"/>
      <c r="D67" s="343"/>
      <c r="E67" s="61"/>
      <c r="F67" s="61"/>
      <c r="G67" s="274"/>
      <c r="H67" s="61"/>
    </row>
    <row r="68" spans="2:8" x14ac:dyDescent="0.3">
      <c r="B68" s="342"/>
      <c r="C68" s="208"/>
      <c r="D68" s="343"/>
      <c r="E68" s="61"/>
      <c r="F68" s="61"/>
      <c r="G68" s="274"/>
      <c r="H68" s="61"/>
    </row>
    <row r="69" spans="2:8" x14ac:dyDescent="0.3">
      <c r="B69" s="342"/>
      <c r="C69" s="208"/>
      <c r="D69" s="343"/>
      <c r="E69" s="61"/>
      <c r="F69" s="61"/>
      <c r="G69" s="274"/>
      <c r="H69" s="61"/>
    </row>
    <row r="70" spans="2:8" x14ac:dyDescent="0.3">
      <c r="B70" s="342"/>
      <c r="C70" s="208"/>
      <c r="D70" s="343"/>
      <c r="E70" s="61"/>
      <c r="F70" s="61"/>
      <c r="G70" s="345"/>
      <c r="H70" s="61"/>
    </row>
    <row r="71" spans="2:8" x14ac:dyDescent="0.3">
      <c r="D71" s="49"/>
      <c r="E71" s="18"/>
      <c r="F71" s="18"/>
      <c r="G71" s="18"/>
      <c r="H71" s="61"/>
    </row>
    <row r="72" spans="2:8" x14ac:dyDescent="0.3">
      <c r="B72" s="208"/>
      <c r="E72" s="18"/>
      <c r="F72" s="18"/>
      <c r="G72" s="18"/>
      <c r="H72" s="61"/>
    </row>
    <row r="73" spans="2:8" x14ac:dyDescent="0.3">
      <c r="B73" s="208"/>
      <c r="C73" s="208"/>
      <c r="D73" s="346"/>
      <c r="E73" s="18"/>
      <c r="F73" s="18"/>
      <c r="G73" s="18"/>
      <c r="H73" s="61"/>
    </row>
    <row r="74" spans="2:8" x14ac:dyDescent="0.3">
      <c r="B74" s="342"/>
      <c r="C74" s="208"/>
      <c r="D74" s="343"/>
      <c r="E74" s="61"/>
      <c r="F74" s="61"/>
      <c r="G74" s="274"/>
      <c r="H74" s="61"/>
    </row>
    <row r="75" spans="2:8" x14ac:dyDescent="0.3">
      <c r="B75" s="342"/>
      <c r="C75" s="208"/>
      <c r="D75" s="343"/>
      <c r="E75" s="61"/>
      <c r="F75" s="61"/>
      <c r="G75" s="274"/>
      <c r="H75" s="18"/>
    </row>
    <row r="76" spans="2:8" x14ac:dyDescent="0.3">
      <c r="B76" s="342"/>
      <c r="C76" s="208"/>
      <c r="D76" s="343"/>
      <c r="E76" s="61"/>
      <c r="F76" s="61"/>
      <c r="G76" s="274"/>
      <c r="H76" s="18"/>
    </row>
    <row r="77" spans="2:8" x14ac:dyDescent="0.3">
      <c r="B77" s="342"/>
      <c r="C77" s="208"/>
      <c r="D77" s="343"/>
      <c r="E77" s="61"/>
      <c r="F77" s="61"/>
      <c r="G77" s="345"/>
      <c r="H77" s="61"/>
    </row>
    <row r="78" spans="2:8" ht="15" customHeight="1" x14ac:dyDescent="0.3">
      <c r="B78" s="342"/>
      <c r="C78" s="208"/>
      <c r="D78" s="347"/>
      <c r="E78" s="208"/>
      <c r="F78" s="208"/>
      <c r="G78" s="274"/>
      <c r="H78" s="61"/>
    </row>
    <row r="79" spans="2:8" x14ac:dyDescent="0.3">
      <c r="D79" s="343"/>
      <c r="E79" s="4"/>
      <c r="H79" s="61"/>
    </row>
    <row r="80" spans="2:8" x14ac:dyDescent="0.3">
      <c r="B80" s="226"/>
      <c r="C80" s="348"/>
      <c r="D80" s="61"/>
      <c r="E80" s="227"/>
      <c r="F80" s="61"/>
      <c r="G80" s="61"/>
      <c r="H80" s="61"/>
    </row>
  </sheetData>
  <phoneticPr fontId="3" type="noConversion"/>
  <printOptions headings="1" gridLines="1"/>
  <pageMargins left="0.25" right="0.25" top="0.75" bottom="0.25" header="0" footer="0"/>
  <pageSetup scale="45" orientation="landscape" r:id="rId1"/>
  <headerFooter alignWithMargins="0">
    <oddHeader>&amp;C&amp;"Arial,Bold"&amp;12Fiscal Year 2026 Monthly Expenses</oddHeader>
  </headerFooter>
  <ignoredErrors>
    <ignoredError sqref="D3:E3 I3:N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604"/>
  <sheetViews>
    <sheetView zoomScaleNormal="100" zoomScaleSheetLayoutView="100" workbookViewId="0">
      <selection activeCell="D153" sqref="D153"/>
    </sheetView>
  </sheetViews>
  <sheetFormatPr defaultRowHeight="13.2" x14ac:dyDescent="0.25"/>
  <cols>
    <col min="1" max="1" width="10.77734375" style="133" customWidth="1"/>
    <col min="2" max="2" width="11.5546875" style="29" bestFit="1" customWidth="1"/>
    <col min="3" max="3" width="11.109375" style="36" customWidth="1"/>
    <col min="4" max="4" width="24.6640625" style="133" customWidth="1"/>
    <col min="5" max="5" width="16.5546875" style="134" customWidth="1"/>
    <col min="6" max="6" width="45.5546875" style="29" customWidth="1"/>
    <col min="7" max="7" width="29.6640625" style="29" customWidth="1"/>
    <col min="8" max="8" width="33.109375" style="29" customWidth="1"/>
    <col min="9" max="9" width="18.44140625" style="29" customWidth="1"/>
    <col min="10" max="10" width="12.44140625" customWidth="1"/>
    <col min="11" max="11" width="10.33203125" bestFit="1" customWidth="1"/>
    <col min="12" max="12" width="11.33203125" customWidth="1"/>
    <col min="13" max="13" width="11.88671875" customWidth="1"/>
    <col min="14" max="14" width="12.33203125" customWidth="1"/>
  </cols>
  <sheetData>
    <row r="1" spans="1:38" s="7" customFormat="1" ht="84.9" customHeight="1" x14ac:dyDescent="0.25">
      <c r="A1" s="38" t="s">
        <v>1</v>
      </c>
      <c r="B1" s="39" t="s">
        <v>16</v>
      </c>
      <c r="C1" s="137" t="s">
        <v>27</v>
      </c>
      <c r="D1" s="38" t="s">
        <v>15</v>
      </c>
      <c r="E1" s="54" t="s">
        <v>0</v>
      </c>
      <c r="F1" s="39" t="s">
        <v>2</v>
      </c>
      <c r="G1" s="39" t="s">
        <v>14</v>
      </c>
      <c r="H1" s="39"/>
      <c r="I1" s="132" t="s">
        <v>9</v>
      </c>
    </row>
    <row r="2" spans="1:38" s="29" customFormat="1" hidden="1" x14ac:dyDescent="0.25">
      <c r="A2" s="172">
        <v>60</v>
      </c>
      <c r="B2" s="30">
        <v>45841</v>
      </c>
      <c r="C2" s="167"/>
      <c r="D2" s="133"/>
      <c r="E2" s="56">
        <v>1230.92</v>
      </c>
      <c r="F2" s="40" t="s">
        <v>157</v>
      </c>
      <c r="G2" s="35" t="s">
        <v>159</v>
      </c>
      <c r="H2" s="228" t="s">
        <v>160</v>
      </c>
      <c r="I2" s="29" t="str">
        <f t="shared" ref="I2:I33" si="0">A2&amp;TEXT(B2,"mmm-yy")</f>
        <v>60Jul-25</v>
      </c>
      <c r="J2"/>
      <c r="K2" s="56">
        <v>1230.92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220"/>
      <c r="AE2" s="13"/>
      <c r="AF2" s="13"/>
      <c r="AG2" s="13"/>
      <c r="AH2" s="13"/>
      <c r="AI2" s="13"/>
      <c r="AJ2" s="13"/>
      <c r="AK2" s="13"/>
      <c r="AL2" s="13"/>
    </row>
    <row r="3" spans="1:38" s="11" customFormat="1" hidden="1" x14ac:dyDescent="0.25">
      <c r="A3" s="172">
        <v>10060</v>
      </c>
      <c r="B3" s="30">
        <v>45841</v>
      </c>
      <c r="C3" s="164"/>
      <c r="D3" s="133"/>
      <c r="E3" s="56">
        <v>814.48</v>
      </c>
      <c r="F3" s="40" t="s">
        <v>157</v>
      </c>
      <c r="G3" s="35" t="s">
        <v>159</v>
      </c>
      <c r="H3" s="228" t="s">
        <v>161</v>
      </c>
      <c r="I3" s="10" t="str">
        <f t="shared" si="0"/>
        <v>10060Jul-25</v>
      </c>
      <c r="K3" s="56">
        <v>814.48</v>
      </c>
    </row>
    <row r="4" spans="1:38" s="11" customFormat="1" hidden="1" x14ac:dyDescent="0.25">
      <c r="A4" s="172">
        <v>11000</v>
      </c>
      <c r="B4" s="30">
        <v>45841</v>
      </c>
      <c r="C4" s="36"/>
      <c r="D4" s="133"/>
      <c r="E4" s="56">
        <v>153.49</v>
      </c>
      <c r="F4" s="35" t="s">
        <v>157</v>
      </c>
      <c r="G4" s="35" t="s">
        <v>163</v>
      </c>
      <c r="H4" s="165"/>
      <c r="I4" s="29" t="str">
        <f t="shared" si="0"/>
        <v>11000Jul-25</v>
      </c>
      <c r="J4"/>
      <c r="K4" s="56">
        <v>153.49</v>
      </c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</row>
    <row r="5" spans="1:38" s="15" customFormat="1" hidden="1" x14ac:dyDescent="0.25">
      <c r="A5" s="172">
        <v>11000</v>
      </c>
      <c r="B5" s="30">
        <v>45841</v>
      </c>
      <c r="C5" s="36"/>
      <c r="D5" s="133"/>
      <c r="E5" s="56">
        <v>197.81</v>
      </c>
      <c r="F5" s="35" t="s">
        <v>157</v>
      </c>
      <c r="G5" s="35" t="s">
        <v>164</v>
      </c>
      <c r="H5" s="165"/>
      <c r="I5" s="29" t="str">
        <f t="shared" si="0"/>
        <v>11000Jul-25</v>
      </c>
      <c r="J5" s="47"/>
      <c r="K5" s="56">
        <v>197.81</v>
      </c>
      <c r="L5" s="11"/>
      <c r="M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8" s="15" customFormat="1" hidden="1" x14ac:dyDescent="0.25">
      <c r="A6" s="172">
        <v>11000</v>
      </c>
      <c r="B6" s="30">
        <v>45841</v>
      </c>
      <c r="C6" s="36"/>
      <c r="D6" s="133"/>
      <c r="E6" s="56">
        <v>637.6</v>
      </c>
      <c r="F6" s="35" t="s">
        <v>157</v>
      </c>
      <c r="G6" s="35" t="s">
        <v>165</v>
      </c>
      <c r="H6" s="40"/>
      <c r="I6" s="29" t="str">
        <f t="shared" si="0"/>
        <v>11000Jul-25</v>
      </c>
      <c r="J6"/>
      <c r="K6" s="56">
        <v>637.6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15" customFormat="1" hidden="1" x14ac:dyDescent="0.25">
      <c r="A7" s="172">
        <v>46060</v>
      </c>
      <c r="B7" s="169">
        <v>45853</v>
      </c>
      <c r="C7" s="36"/>
      <c r="D7" s="133">
        <v>331118</v>
      </c>
      <c r="E7" s="56">
        <v>3536</v>
      </c>
      <c r="F7" s="35" t="s">
        <v>166</v>
      </c>
      <c r="G7" s="35" t="s">
        <v>167</v>
      </c>
      <c r="H7" s="40"/>
      <c r="I7" s="29" t="str">
        <f t="shared" si="0"/>
        <v>46060Jul-25</v>
      </c>
      <c r="J7" s="11"/>
      <c r="K7" s="56">
        <v>3536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</row>
    <row r="8" spans="1:38" s="15" customFormat="1" hidden="1" x14ac:dyDescent="0.25">
      <c r="A8" s="172">
        <v>10060</v>
      </c>
      <c r="B8" s="30">
        <v>45856</v>
      </c>
      <c r="C8" s="36"/>
      <c r="D8" s="133"/>
      <c r="E8" s="56">
        <v>2045.4</v>
      </c>
      <c r="F8" s="40" t="s">
        <v>157</v>
      </c>
      <c r="G8" s="35" t="s">
        <v>159</v>
      </c>
      <c r="H8" s="40"/>
      <c r="I8" s="29" t="str">
        <f t="shared" si="0"/>
        <v>10060Jul-25</v>
      </c>
      <c r="J8"/>
      <c r="K8" s="56">
        <v>2045.4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</row>
    <row r="9" spans="1:38" s="15" customFormat="1" hidden="1" x14ac:dyDescent="0.25">
      <c r="A9" s="172">
        <v>10200</v>
      </c>
      <c r="B9" s="30">
        <v>45856</v>
      </c>
      <c r="C9" s="36"/>
      <c r="D9" s="133"/>
      <c r="E9" s="56">
        <v>50</v>
      </c>
      <c r="F9" s="35" t="s">
        <v>157</v>
      </c>
      <c r="G9" s="35" t="s">
        <v>162</v>
      </c>
      <c r="H9" s="40"/>
      <c r="I9" s="29" t="str">
        <f t="shared" si="0"/>
        <v>10200Jul-25</v>
      </c>
      <c r="J9"/>
      <c r="K9" s="56">
        <v>50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</row>
    <row r="10" spans="1:38" s="11" customFormat="1" hidden="1" x14ac:dyDescent="0.25">
      <c r="A10" s="172">
        <v>11000</v>
      </c>
      <c r="B10" s="30">
        <v>45856</v>
      </c>
      <c r="C10" s="36"/>
      <c r="D10" s="133"/>
      <c r="E10" s="56">
        <v>149.66999999999999</v>
      </c>
      <c r="F10" s="35" t="s">
        <v>157</v>
      </c>
      <c r="G10" s="35" t="s">
        <v>163</v>
      </c>
      <c r="H10" s="165"/>
      <c r="I10" s="10" t="str">
        <f t="shared" si="0"/>
        <v>11000Jul-25</v>
      </c>
      <c r="J10"/>
      <c r="K10" s="56">
        <v>149.66999999999999</v>
      </c>
      <c r="L10"/>
      <c r="M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8" s="11" customFormat="1" hidden="1" x14ac:dyDescent="0.25">
      <c r="A11" s="172">
        <v>11000</v>
      </c>
      <c r="B11" s="30">
        <v>45856</v>
      </c>
      <c r="C11" s="164"/>
      <c r="D11" s="133"/>
      <c r="E11" s="56">
        <v>193.09</v>
      </c>
      <c r="F11" s="35" t="s">
        <v>157</v>
      </c>
      <c r="G11" s="35" t="s">
        <v>164</v>
      </c>
      <c r="H11" s="165"/>
      <c r="I11" s="10" t="str">
        <f t="shared" si="0"/>
        <v>11000Jul-25</v>
      </c>
      <c r="J11"/>
      <c r="K11" s="56">
        <v>193.09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</row>
    <row r="12" spans="1:38" s="11" customFormat="1" hidden="1" x14ac:dyDescent="0.25">
      <c r="A12" s="172">
        <v>11000</v>
      </c>
      <c r="B12" s="30">
        <v>45856</v>
      </c>
      <c r="C12" s="36"/>
      <c r="D12" s="133"/>
      <c r="E12" s="56">
        <v>652.77</v>
      </c>
      <c r="F12" s="35" t="s">
        <v>157</v>
      </c>
      <c r="G12" s="35" t="s">
        <v>165</v>
      </c>
      <c r="H12" s="165"/>
      <c r="I12" s="29" t="str">
        <f t="shared" si="0"/>
        <v>11000Jul-25</v>
      </c>
      <c r="J12"/>
      <c r="K12" s="56">
        <v>652.77</v>
      </c>
    </row>
    <row r="13" spans="1:38" s="11" customFormat="1" ht="15.9" hidden="1" customHeight="1" x14ac:dyDescent="0.25">
      <c r="A13" s="172">
        <v>10060</v>
      </c>
      <c r="B13" s="30">
        <v>45870</v>
      </c>
      <c r="C13" s="36"/>
      <c r="D13" s="133"/>
      <c r="E13" s="56">
        <v>2045.4</v>
      </c>
      <c r="F13" s="35" t="s">
        <v>157</v>
      </c>
      <c r="G13" s="35" t="s">
        <v>159</v>
      </c>
      <c r="H13" s="165"/>
      <c r="I13" s="29" t="str">
        <f t="shared" si="0"/>
        <v>10060Aug-25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s="11" customFormat="1" hidden="1" x14ac:dyDescent="0.25">
      <c r="A14" s="172">
        <v>10200</v>
      </c>
      <c r="B14" s="30">
        <v>45870</v>
      </c>
      <c r="C14" s="36"/>
      <c r="D14" s="133"/>
      <c r="E14" s="56">
        <v>50</v>
      </c>
      <c r="F14" s="35" t="s">
        <v>157</v>
      </c>
      <c r="G14" s="35" t="s">
        <v>162</v>
      </c>
      <c r="H14" s="165"/>
      <c r="I14" s="29" t="str">
        <f t="shared" si="0"/>
        <v>10200Aug-25</v>
      </c>
      <c r="J14"/>
      <c r="K14"/>
    </row>
    <row r="15" spans="1:38" s="11" customFormat="1" hidden="1" x14ac:dyDescent="0.25">
      <c r="A15" s="172">
        <v>11000</v>
      </c>
      <c r="B15" s="30">
        <v>45870</v>
      </c>
      <c r="C15" s="164"/>
      <c r="D15" s="133"/>
      <c r="E15" s="56">
        <v>153.49</v>
      </c>
      <c r="F15" s="35" t="s">
        <v>157</v>
      </c>
      <c r="G15" s="35" t="s">
        <v>163</v>
      </c>
      <c r="H15" s="165"/>
      <c r="I15" s="29" t="str">
        <f t="shared" si="0"/>
        <v>11000Aug-25</v>
      </c>
      <c r="J15"/>
      <c r="K15"/>
    </row>
    <row r="16" spans="1:38" s="11" customFormat="1" hidden="1" x14ac:dyDescent="0.25">
      <c r="A16" s="172">
        <v>11000</v>
      </c>
      <c r="B16" s="30">
        <v>45870</v>
      </c>
      <c r="C16" s="164"/>
      <c r="D16" s="133"/>
      <c r="E16" s="56">
        <v>197.81</v>
      </c>
      <c r="F16" s="35" t="s">
        <v>157</v>
      </c>
      <c r="G16" s="35" t="s">
        <v>164</v>
      </c>
      <c r="H16" s="165"/>
      <c r="I16" s="10" t="str">
        <f t="shared" si="0"/>
        <v>11000Aug-25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 s="15"/>
      <c r="AF16" s="15"/>
      <c r="AG16" s="15"/>
      <c r="AH16" s="15"/>
      <c r="AI16" s="15"/>
      <c r="AJ16" s="15"/>
      <c r="AK16" s="15"/>
      <c r="AL16" s="15"/>
    </row>
    <row r="17" spans="1:31" s="11" customFormat="1" hidden="1" x14ac:dyDescent="0.25">
      <c r="A17" s="172">
        <v>11000</v>
      </c>
      <c r="B17" s="30">
        <v>45870</v>
      </c>
      <c r="C17" s="164"/>
      <c r="D17" s="133"/>
      <c r="E17" s="56">
        <v>637.6</v>
      </c>
      <c r="F17" s="35" t="s">
        <v>157</v>
      </c>
      <c r="G17" s="35" t="s">
        <v>165</v>
      </c>
      <c r="H17" s="165"/>
      <c r="I17" s="10" t="str">
        <f t="shared" si="0"/>
        <v>11000Aug-25</v>
      </c>
    </row>
    <row r="18" spans="1:31" s="11" customFormat="1" hidden="1" x14ac:dyDescent="0.25">
      <c r="A18" s="172">
        <v>41363</v>
      </c>
      <c r="B18" s="30">
        <v>45881</v>
      </c>
      <c r="C18" s="164">
        <v>45874</v>
      </c>
      <c r="D18" s="173">
        <v>331422</v>
      </c>
      <c r="E18" s="56">
        <v>230</v>
      </c>
      <c r="F18" s="40" t="s">
        <v>170</v>
      </c>
      <c r="G18" s="35" t="s">
        <v>171</v>
      </c>
      <c r="H18" s="40"/>
      <c r="I18" s="10" t="str">
        <f t="shared" si="0"/>
        <v>41363Aug-25</v>
      </c>
      <c r="J18"/>
      <c r="K18"/>
      <c r="L18" s="307">
        <v>449</v>
      </c>
    </row>
    <row r="19" spans="1:31" s="11" customFormat="1" hidden="1" x14ac:dyDescent="0.25">
      <c r="A19" s="172">
        <v>10060</v>
      </c>
      <c r="B19" s="30">
        <v>45884</v>
      </c>
      <c r="C19" s="36"/>
      <c r="D19" s="133"/>
      <c r="E19" s="56">
        <v>2045.4</v>
      </c>
      <c r="F19" s="35" t="s">
        <v>157</v>
      </c>
      <c r="G19" s="35" t="s">
        <v>159</v>
      </c>
      <c r="H19" s="165"/>
      <c r="I19" s="10" t="str">
        <f t="shared" si="0"/>
        <v>10060Aug-25</v>
      </c>
      <c r="J19"/>
      <c r="K19" s="57">
        <f>SUM(K14:K18)</f>
        <v>0</v>
      </c>
      <c r="L19"/>
      <c r="M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1" s="11" customFormat="1" hidden="1" x14ac:dyDescent="0.25">
      <c r="A20" s="172">
        <v>11000</v>
      </c>
      <c r="B20" s="30">
        <v>45884</v>
      </c>
      <c r="C20" s="164"/>
      <c r="D20" s="133"/>
      <c r="E20" s="56">
        <v>149.66999999999999</v>
      </c>
      <c r="F20" s="35" t="s">
        <v>157</v>
      </c>
      <c r="G20" s="35" t="s">
        <v>163</v>
      </c>
      <c r="H20" s="165"/>
      <c r="I20" s="10" t="str">
        <f t="shared" si="0"/>
        <v>11000Aug-25</v>
      </c>
      <c r="J20" s="47"/>
      <c r="K20" s="47"/>
    </row>
    <row r="21" spans="1:31" s="11" customFormat="1" hidden="1" x14ac:dyDescent="0.25">
      <c r="A21" s="172">
        <v>11000</v>
      </c>
      <c r="B21" s="30">
        <v>45884</v>
      </c>
      <c r="C21" s="36"/>
      <c r="D21" s="133"/>
      <c r="E21" s="56">
        <v>193.09</v>
      </c>
      <c r="F21" s="35" t="s">
        <v>157</v>
      </c>
      <c r="G21" s="35" t="s">
        <v>164</v>
      </c>
      <c r="H21" s="40"/>
      <c r="I21" s="29" t="str">
        <f t="shared" si="0"/>
        <v>11000Aug-25</v>
      </c>
      <c r="J21"/>
      <c r="K21"/>
    </row>
    <row r="22" spans="1:31" s="11" customFormat="1" hidden="1" x14ac:dyDescent="0.25">
      <c r="A22" s="172">
        <v>11000</v>
      </c>
      <c r="B22" s="30">
        <v>45884</v>
      </c>
      <c r="C22" s="36"/>
      <c r="D22" s="133"/>
      <c r="E22" s="56">
        <v>652.77</v>
      </c>
      <c r="F22" s="35" t="s">
        <v>157</v>
      </c>
      <c r="G22" s="35" t="s">
        <v>165</v>
      </c>
      <c r="H22" s="165"/>
      <c r="I22" s="29" t="str">
        <f t="shared" si="0"/>
        <v>11000Aug-25</v>
      </c>
      <c r="J22"/>
      <c r="K22"/>
    </row>
    <row r="23" spans="1:31" s="11" customFormat="1" hidden="1" x14ac:dyDescent="0.25">
      <c r="A23" s="172">
        <v>10060</v>
      </c>
      <c r="B23" s="30">
        <v>45898</v>
      </c>
      <c r="C23" s="164"/>
      <c r="D23" s="133"/>
      <c r="E23" s="56">
        <v>2045.4</v>
      </c>
      <c r="F23" s="35" t="s">
        <v>157</v>
      </c>
      <c r="G23" s="35" t="s">
        <v>159</v>
      </c>
      <c r="H23" s="165"/>
      <c r="I23" s="29" t="str">
        <f t="shared" si="0"/>
        <v>10060Aug-25</v>
      </c>
      <c r="J23"/>
      <c r="K23"/>
    </row>
    <row r="24" spans="1:31" s="11" customFormat="1" hidden="1" x14ac:dyDescent="0.25">
      <c r="A24" s="172">
        <v>11000</v>
      </c>
      <c r="B24" s="30">
        <v>45898</v>
      </c>
      <c r="C24" s="36"/>
      <c r="D24" s="133"/>
      <c r="E24" s="56">
        <v>150.59</v>
      </c>
      <c r="F24" s="35" t="s">
        <v>157</v>
      </c>
      <c r="G24" s="35" t="s">
        <v>163</v>
      </c>
      <c r="H24" s="165"/>
      <c r="I24" s="10" t="str">
        <f t="shared" si="0"/>
        <v>11000Aug-25</v>
      </c>
    </row>
    <row r="25" spans="1:31" s="11" customFormat="1" hidden="1" x14ac:dyDescent="0.25">
      <c r="A25" s="172">
        <v>11000</v>
      </c>
      <c r="B25" s="30">
        <v>45898</v>
      </c>
      <c r="C25" s="167"/>
      <c r="D25" s="133"/>
      <c r="E25" s="56">
        <v>193.09</v>
      </c>
      <c r="F25" s="35" t="s">
        <v>157</v>
      </c>
      <c r="G25" s="35" t="s">
        <v>164</v>
      </c>
      <c r="H25" s="40"/>
      <c r="I25" s="10" t="str">
        <f t="shared" si="0"/>
        <v>11000Aug-25</v>
      </c>
      <c r="J25"/>
      <c r="K25"/>
    </row>
    <row r="26" spans="1:31" s="11" customFormat="1" hidden="1" x14ac:dyDescent="0.25">
      <c r="A26" s="172">
        <v>26060</v>
      </c>
      <c r="B26" s="30">
        <v>45909</v>
      </c>
      <c r="C26" s="164">
        <v>45874</v>
      </c>
      <c r="D26" s="133">
        <v>331690</v>
      </c>
      <c r="E26" s="284">
        <v>51.99</v>
      </c>
      <c r="F26" s="35" t="s">
        <v>178</v>
      </c>
      <c r="G26" s="35" t="s">
        <v>179</v>
      </c>
      <c r="H26" s="40" t="s">
        <v>186</v>
      </c>
      <c r="I26" s="29" t="str">
        <f t="shared" si="0"/>
        <v>26060Sep-25</v>
      </c>
      <c r="J26" s="59"/>
      <c r="K26" s="47"/>
    </row>
    <row r="27" spans="1:31" s="11" customFormat="1" hidden="1" x14ac:dyDescent="0.25">
      <c r="A27" s="172">
        <v>26060</v>
      </c>
      <c r="B27" s="30">
        <v>45909</v>
      </c>
      <c r="C27" s="164">
        <v>45902</v>
      </c>
      <c r="D27" s="172">
        <v>331609</v>
      </c>
      <c r="E27" s="284">
        <v>150</v>
      </c>
      <c r="F27" s="40" t="s">
        <v>157</v>
      </c>
      <c r="G27" s="35" t="s">
        <v>182</v>
      </c>
      <c r="H27" s="40" t="s">
        <v>183</v>
      </c>
      <c r="I27" s="10" t="str">
        <f t="shared" si="0"/>
        <v>26060Sep-25</v>
      </c>
      <c r="J27" s="47"/>
      <c r="K27" s="47"/>
    </row>
    <row r="28" spans="1:31" s="11" customFormat="1" hidden="1" x14ac:dyDescent="0.25">
      <c r="A28" s="172">
        <v>32262</v>
      </c>
      <c r="B28" s="30">
        <v>45909</v>
      </c>
      <c r="C28" s="36">
        <v>45902</v>
      </c>
      <c r="D28" s="133">
        <v>331632</v>
      </c>
      <c r="E28" s="282">
        <v>10128.209999999999</v>
      </c>
      <c r="F28" s="35" t="s">
        <v>117</v>
      </c>
      <c r="G28" s="35" t="s">
        <v>156</v>
      </c>
      <c r="H28" s="165" t="s">
        <v>175</v>
      </c>
      <c r="I28" s="29" t="str">
        <f t="shared" si="0"/>
        <v>32262Sep-25</v>
      </c>
      <c r="J28"/>
      <c r="K28"/>
    </row>
    <row r="29" spans="1:31" s="11" customFormat="1" hidden="1" x14ac:dyDescent="0.25">
      <c r="A29" s="172">
        <v>41360</v>
      </c>
      <c r="B29" s="30">
        <v>45909</v>
      </c>
      <c r="C29" s="164">
        <v>45902</v>
      </c>
      <c r="D29" s="172">
        <v>331609</v>
      </c>
      <c r="E29" s="283">
        <v>278.52</v>
      </c>
      <c r="F29" s="40" t="s">
        <v>157</v>
      </c>
      <c r="G29" s="35" t="s">
        <v>184</v>
      </c>
      <c r="H29" s="35" t="s">
        <v>185</v>
      </c>
      <c r="I29" s="29" t="str">
        <f t="shared" si="0"/>
        <v>41360Sep-25</v>
      </c>
      <c r="J29"/>
      <c r="K29"/>
    </row>
    <row r="30" spans="1:31" s="11" customFormat="1" hidden="1" x14ac:dyDescent="0.25">
      <c r="A30" s="172">
        <v>41460</v>
      </c>
      <c r="B30" s="30">
        <v>45909</v>
      </c>
      <c r="C30" s="36">
        <v>45874</v>
      </c>
      <c r="D30" s="133">
        <v>331611</v>
      </c>
      <c r="E30" s="284">
        <v>449</v>
      </c>
      <c r="F30" s="35" t="s">
        <v>180</v>
      </c>
      <c r="G30" s="35" t="s">
        <v>181</v>
      </c>
      <c r="H30" s="165" t="s">
        <v>187</v>
      </c>
      <c r="I30" s="29" t="str">
        <f t="shared" si="0"/>
        <v>41460Sep-25</v>
      </c>
      <c r="L30" s="49">
        <v>106.99</v>
      </c>
    </row>
    <row r="31" spans="1:31" s="11" customFormat="1" hidden="1" x14ac:dyDescent="0.25">
      <c r="A31" s="172">
        <v>42261</v>
      </c>
      <c r="B31" s="30">
        <v>45909</v>
      </c>
      <c r="C31" s="164">
        <v>45902</v>
      </c>
      <c r="D31" s="133">
        <v>331632</v>
      </c>
      <c r="E31" s="284">
        <v>4964.25</v>
      </c>
      <c r="F31" s="40" t="s">
        <v>117</v>
      </c>
      <c r="G31" s="35" t="s">
        <v>176</v>
      </c>
      <c r="H31" s="40" t="s">
        <v>177</v>
      </c>
      <c r="I31" s="10" t="str">
        <f t="shared" si="0"/>
        <v>42261Sep-25</v>
      </c>
      <c r="J31"/>
      <c r="K31"/>
    </row>
    <row r="32" spans="1:31" s="11" customFormat="1" hidden="1" x14ac:dyDescent="0.25">
      <c r="A32" s="172">
        <v>10060</v>
      </c>
      <c r="B32" s="30">
        <v>45912</v>
      </c>
      <c r="C32" s="36"/>
      <c r="D32" s="133">
        <v>57979</v>
      </c>
      <c r="E32" s="284">
        <v>2045.4</v>
      </c>
      <c r="F32" s="40" t="s">
        <v>157</v>
      </c>
      <c r="G32" s="35" t="s">
        <v>159</v>
      </c>
      <c r="H32" s="35"/>
      <c r="I32" s="29" t="str">
        <f t="shared" si="0"/>
        <v>10060Sep-25</v>
      </c>
    </row>
    <row r="33" spans="1:11" s="11" customFormat="1" hidden="1" x14ac:dyDescent="0.25">
      <c r="A33" s="172">
        <v>10200</v>
      </c>
      <c r="B33" s="30">
        <v>45912</v>
      </c>
      <c r="C33" s="36"/>
      <c r="D33" s="133">
        <v>57979</v>
      </c>
      <c r="E33" s="284">
        <v>50</v>
      </c>
      <c r="F33" s="40" t="s">
        <v>157</v>
      </c>
      <c r="G33" s="35" t="s">
        <v>162</v>
      </c>
      <c r="H33" s="35"/>
      <c r="I33" s="29" t="str">
        <f t="shared" si="0"/>
        <v>10200Sep-25</v>
      </c>
      <c r="J33"/>
      <c r="K33"/>
    </row>
    <row r="34" spans="1:11" s="11" customFormat="1" ht="15.9" hidden="1" customHeight="1" x14ac:dyDescent="0.25">
      <c r="A34" s="172">
        <v>11000</v>
      </c>
      <c r="B34" s="30">
        <v>45912</v>
      </c>
      <c r="C34" s="164"/>
      <c r="D34" s="133">
        <v>57979</v>
      </c>
      <c r="E34" s="284">
        <v>153.49</v>
      </c>
      <c r="F34" s="40" t="s">
        <v>157</v>
      </c>
      <c r="G34" s="35" t="s">
        <v>163</v>
      </c>
      <c r="H34" s="40"/>
      <c r="I34" s="29" t="str">
        <f t="shared" ref="I34:I65" si="1">A34&amp;TEXT(B34,"mmm-yy")</f>
        <v>11000Sep-25</v>
      </c>
      <c r="J34" s="59"/>
      <c r="K34" s="47"/>
    </row>
    <row r="35" spans="1:11" s="11" customFormat="1" hidden="1" x14ac:dyDescent="0.25">
      <c r="A35" s="172">
        <v>11000</v>
      </c>
      <c r="B35" s="30">
        <v>45912</v>
      </c>
      <c r="C35" s="164"/>
      <c r="D35" s="133">
        <v>57979</v>
      </c>
      <c r="E35" s="284">
        <v>197.81</v>
      </c>
      <c r="F35" s="40" t="s">
        <v>157</v>
      </c>
      <c r="G35" s="35" t="s">
        <v>164</v>
      </c>
      <c r="H35" s="40"/>
      <c r="I35" s="29" t="str">
        <f t="shared" si="1"/>
        <v>11000Sep-25</v>
      </c>
    </row>
    <row r="36" spans="1:11" s="11" customFormat="1" hidden="1" x14ac:dyDescent="0.25">
      <c r="A36" s="172">
        <v>11000</v>
      </c>
      <c r="B36" s="30">
        <v>45912</v>
      </c>
      <c r="C36" s="164"/>
      <c r="D36" s="133">
        <v>57979</v>
      </c>
      <c r="E36" s="284">
        <v>637.6</v>
      </c>
      <c r="F36" s="40" t="s">
        <v>157</v>
      </c>
      <c r="G36" s="35" t="s">
        <v>165</v>
      </c>
      <c r="H36" s="40"/>
      <c r="I36" s="10" t="str">
        <f t="shared" si="1"/>
        <v>11000Sep-25</v>
      </c>
      <c r="J36"/>
      <c r="K36"/>
    </row>
    <row r="37" spans="1:11" s="11" customFormat="1" hidden="1" x14ac:dyDescent="0.25">
      <c r="A37" s="172">
        <v>32262</v>
      </c>
      <c r="B37" s="30">
        <v>45923</v>
      </c>
      <c r="C37" s="164">
        <v>45915</v>
      </c>
      <c r="D37" s="172">
        <v>331775</v>
      </c>
      <c r="E37" s="282">
        <v>22507.56</v>
      </c>
      <c r="F37" s="40" t="s">
        <v>117</v>
      </c>
      <c r="G37" s="35" t="s">
        <v>156</v>
      </c>
      <c r="H37" s="40" t="s">
        <v>173</v>
      </c>
      <c r="I37" s="10" t="str">
        <f t="shared" si="1"/>
        <v>32262Sep-25</v>
      </c>
      <c r="J37" s="58"/>
      <c r="K37" s="58"/>
    </row>
    <row r="38" spans="1:11" s="11" customFormat="1" hidden="1" x14ac:dyDescent="0.25">
      <c r="A38" s="172">
        <v>32263</v>
      </c>
      <c r="B38" s="30">
        <v>45923</v>
      </c>
      <c r="C38" s="36">
        <v>45915</v>
      </c>
      <c r="D38" s="133">
        <v>331826</v>
      </c>
      <c r="E38" s="282">
        <v>7384.15</v>
      </c>
      <c r="F38" s="35" t="s">
        <v>107</v>
      </c>
      <c r="G38" s="35" t="s">
        <v>156</v>
      </c>
      <c r="H38" s="40" t="s">
        <v>174</v>
      </c>
      <c r="I38" s="29" t="str">
        <f t="shared" si="1"/>
        <v>32263Sep-25</v>
      </c>
      <c r="J38"/>
      <c r="K38"/>
    </row>
    <row r="39" spans="1:11" s="11" customFormat="1" hidden="1" x14ac:dyDescent="0.25">
      <c r="A39" s="172">
        <v>10060</v>
      </c>
      <c r="B39" s="30">
        <v>45926</v>
      </c>
      <c r="C39" s="36"/>
      <c r="D39" s="133">
        <v>58128</v>
      </c>
      <c r="E39" s="284">
        <v>2045.4</v>
      </c>
      <c r="F39" s="40" t="s">
        <v>157</v>
      </c>
      <c r="G39" s="35" t="s">
        <v>159</v>
      </c>
      <c r="H39" s="35"/>
      <c r="I39" s="29" t="str">
        <f t="shared" si="1"/>
        <v>10060Sep-25</v>
      </c>
      <c r="J39"/>
      <c r="K39"/>
    </row>
    <row r="40" spans="1:11" s="11" customFormat="1" hidden="1" x14ac:dyDescent="0.25">
      <c r="A40" s="172">
        <v>11000</v>
      </c>
      <c r="B40" s="30">
        <v>45926</v>
      </c>
      <c r="C40" s="164"/>
      <c r="D40" s="133">
        <v>58128</v>
      </c>
      <c r="E40" s="284">
        <v>149.66999999999999</v>
      </c>
      <c r="F40" s="40" t="s">
        <v>157</v>
      </c>
      <c r="G40" s="35" t="s">
        <v>163</v>
      </c>
      <c r="H40" s="40"/>
      <c r="I40" s="10" t="str">
        <f t="shared" si="1"/>
        <v>11000Sep-25</v>
      </c>
      <c r="J40"/>
      <c r="K40"/>
    </row>
    <row r="41" spans="1:11" s="11" customFormat="1" hidden="1" x14ac:dyDescent="0.25">
      <c r="A41" s="172">
        <v>11000</v>
      </c>
      <c r="B41" s="30">
        <v>45926</v>
      </c>
      <c r="C41" s="36"/>
      <c r="D41" s="133">
        <v>58128</v>
      </c>
      <c r="E41" s="284">
        <v>193.09</v>
      </c>
      <c r="F41" s="40" t="s">
        <v>157</v>
      </c>
      <c r="G41" s="35" t="s">
        <v>164</v>
      </c>
      <c r="H41" s="40"/>
      <c r="I41" s="10" t="str">
        <f t="shared" si="1"/>
        <v>11000Sep-25</v>
      </c>
    </row>
    <row r="42" spans="1:11" s="11" customFormat="1" hidden="1" x14ac:dyDescent="0.25">
      <c r="A42" s="172">
        <v>11000</v>
      </c>
      <c r="B42" s="30">
        <v>45926</v>
      </c>
      <c r="C42" s="36"/>
      <c r="D42" s="133">
        <v>58128</v>
      </c>
      <c r="E42" s="284">
        <v>652.77</v>
      </c>
      <c r="F42" s="40" t="s">
        <v>157</v>
      </c>
      <c r="G42" s="35" t="s">
        <v>165</v>
      </c>
      <c r="H42" s="40"/>
      <c r="I42" s="29" t="str">
        <f t="shared" si="1"/>
        <v>11000Sep-25</v>
      </c>
      <c r="J42"/>
      <c r="K42"/>
    </row>
    <row r="43" spans="1:11" s="11" customFormat="1" hidden="1" x14ac:dyDescent="0.25">
      <c r="A43" s="172">
        <v>32263</v>
      </c>
      <c r="B43" s="30">
        <v>45937</v>
      </c>
      <c r="C43" s="168">
        <v>45930</v>
      </c>
      <c r="D43" s="172">
        <v>331986</v>
      </c>
      <c r="E43" s="55">
        <v>10310.290000000001</v>
      </c>
      <c r="F43" s="35" t="s">
        <v>107</v>
      </c>
      <c r="G43" s="35" t="s">
        <v>156</v>
      </c>
      <c r="H43" s="35"/>
      <c r="I43" s="29" t="str">
        <f t="shared" si="1"/>
        <v>32263Oct-25</v>
      </c>
    </row>
    <row r="44" spans="1:11" s="11" customFormat="1" hidden="1" x14ac:dyDescent="0.25">
      <c r="A44" s="172">
        <v>97760</v>
      </c>
      <c r="B44" s="30">
        <v>45937</v>
      </c>
      <c r="C44" s="36">
        <v>45931</v>
      </c>
      <c r="D44" s="172">
        <v>332001</v>
      </c>
      <c r="E44" s="55">
        <v>768.88</v>
      </c>
      <c r="F44" s="35" t="s">
        <v>195</v>
      </c>
      <c r="G44" s="35" t="s">
        <v>196</v>
      </c>
      <c r="H44" s="165" t="s">
        <v>47</v>
      </c>
      <c r="I44" s="29" t="str">
        <f t="shared" si="1"/>
        <v>97760Oct-25</v>
      </c>
      <c r="J44"/>
      <c r="K44"/>
    </row>
    <row r="45" spans="1:11" s="11" customFormat="1" hidden="1" x14ac:dyDescent="0.25">
      <c r="A45" s="172">
        <v>10060</v>
      </c>
      <c r="B45" s="30">
        <v>45940</v>
      </c>
      <c r="C45" s="164"/>
      <c r="D45" s="172">
        <v>58274</v>
      </c>
      <c r="E45" s="55">
        <v>2045.4</v>
      </c>
      <c r="F45" s="40" t="s">
        <v>157</v>
      </c>
      <c r="G45" s="35" t="s">
        <v>159</v>
      </c>
      <c r="H45" s="35"/>
      <c r="I45" s="10" t="str">
        <f t="shared" si="1"/>
        <v>10060Oct-25</v>
      </c>
      <c r="J45"/>
      <c r="K45"/>
    </row>
    <row r="46" spans="1:11" s="11" customFormat="1" ht="15.9" hidden="1" customHeight="1" x14ac:dyDescent="0.25">
      <c r="A46" s="172">
        <v>10200</v>
      </c>
      <c r="B46" s="30">
        <v>45940</v>
      </c>
      <c r="C46" s="36"/>
      <c r="D46" s="133">
        <v>58274</v>
      </c>
      <c r="E46" s="56">
        <v>50</v>
      </c>
      <c r="F46" s="40" t="s">
        <v>157</v>
      </c>
      <c r="G46" s="35" t="s">
        <v>162</v>
      </c>
      <c r="H46" s="35"/>
      <c r="I46" s="10" t="str">
        <f t="shared" si="1"/>
        <v>10200Oct-25</v>
      </c>
      <c r="J46"/>
      <c r="K46"/>
    </row>
    <row r="47" spans="1:11" s="11" customFormat="1" hidden="1" x14ac:dyDescent="0.25">
      <c r="A47" s="172">
        <v>11000</v>
      </c>
      <c r="B47" s="30">
        <v>45940</v>
      </c>
      <c r="C47" s="36"/>
      <c r="D47" s="172">
        <v>58274</v>
      </c>
      <c r="E47" s="55">
        <v>153.49</v>
      </c>
      <c r="F47" s="40" t="s">
        <v>157</v>
      </c>
      <c r="G47" s="35" t="s">
        <v>163</v>
      </c>
      <c r="H47" s="35"/>
      <c r="I47" s="29" t="str">
        <f t="shared" si="1"/>
        <v>11000Oct-25</v>
      </c>
      <c r="J47"/>
      <c r="K47"/>
    </row>
    <row r="48" spans="1:11" s="11" customFormat="1" hidden="1" x14ac:dyDescent="0.25">
      <c r="A48" s="172">
        <v>11000</v>
      </c>
      <c r="B48" s="30">
        <v>45940</v>
      </c>
      <c r="C48" s="36"/>
      <c r="D48" s="172">
        <v>58274</v>
      </c>
      <c r="E48" s="56">
        <v>197.81</v>
      </c>
      <c r="F48" s="40" t="s">
        <v>157</v>
      </c>
      <c r="G48" s="35" t="s">
        <v>164</v>
      </c>
      <c r="H48" s="35"/>
      <c r="I48" s="10" t="str">
        <f t="shared" si="1"/>
        <v>11000Oct-25</v>
      </c>
      <c r="J48" s="59"/>
      <c r="K48" s="47"/>
    </row>
    <row r="49" spans="1:12" s="11" customFormat="1" hidden="1" x14ac:dyDescent="0.25">
      <c r="A49" s="172">
        <v>11000</v>
      </c>
      <c r="B49" s="30">
        <v>45940</v>
      </c>
      <c r="C49" s="36"/>
      <c r="D49" s="172">
        <v>58274</v>
      </c>
      <c r="E49" s="56">
        <v>637.6</v>
      </c>
      <c r="F49" s="40" t="s">
        <v>157</v>
      </c>
      <c r="G49" s="35" t="s">
        <v>165</v>
      </c>
      <c r="H49" s="35"/>
      <c r="I49" s="10" t="str">
        <f t="shared" si="1"/>
        <v>11000Oct-25</v>
      </c>
      <c r="J49" s="47"/>
      <c r="K49" s="47"/>
      <c r="L49" s="11" t="s">
        <v>28</v>
      </c>
    </row>
    <row r="50" spans="1:12" s="11" customFormat="1" hidden="1" x14ac:dyDescent="0.25">
      <c r="A50" s="172">
        <v>26060</v>
      </c>
      <c r="B50" s="30">
        <v>45951</v>
      </c>
      <c r="C50" s="164">
        <v>45945</v>
      </c>
      <c r="D50" s="172">
        <v>332061</v>
      </c>
      <c r="E50" s="55">
        <v>75</v>
      </c>
      <c r="F50" s="35" t="s">
        <v>157</v>
      </c>
      <c r="G50" s="35" t="s">
        <v>179</v>
      </c>
      <c r="H50" s="35" t="s">
        <v>183</v>
      </c>
      <c r="I50" s="29" t="str">
        <f t="shared" si="1"/>
        <v>26060Oct-25</v>
      </c>
      <c r="J50"/>
      <c r="K50"/>
    </row>
    <row r="51" spans="1:12" s="11" customFormat="1" hidden="1" x14ac:dyDescent="0.25">
      <c r="A51" s="172">
        <v>41360</v>
      </c>
      <c r="B51" s="30">
        <v>45951</v>
      </c>
      <c r="C51" s="164">
        <v>45945</v>
      </c>
      <c r="D51" s="172">
        <v>332061</v>
      </c>
      <c r="E51" s="55">
        <v>89.76</v>
      </c>
      <c r="F51" s="35" t="s">
        <v>157</v>
      </c>
      <c r="G51" s="40" t="s">
        <v>184</v>
      </c>
      <c r="H51" s="35"/>
      <c r="I51" s="10" t="str">
        <f t="shared" si="1"/>
        <v>41360Oct-25</v>
      </c>
      <c r="J51"/>
      <c r="K51"/>
    </row>
    <row r="52" spans="1:12" s="11" customFormat="1" hidden="1" x14ac:dyDescent="0.25">
      <c r="A52" s="172">
        <v>42261</v>
      </c>
      <c r="B52" s="30">
        <v>45951</v>
      </c>
      <c r="C52" s="164">
        <v>45945</v>
      </c>
      <c r="D52" s="172">
        <v>332089</v>
      </c>
      <c r="E52" s="55">
        <v>1465.03</v>
      </c>
      <c r="F52" s="40" t="s">
        <v>117</v>
      </c>
      <c r="G52" s="40" t="s">
        <v>176</v>
      </c>
      <c r="H52" s="35"/>
      <c r="I52" s="10" t="str">
        <f t="shared" si="1"/>
        <v>42261Oct-25</v>
      </c>
      <c r="J52"/>
      <c r="K52"/>
    </row>
    <row r="53" spans="1:12" s="11" customFormat="1" hidden="1" x14ac:dyDescent="0.25">
      <c r="A53" s="172">
        <v>10060</v>
      </c>
      <c r="B53" s="30">
        <v>45954</v>
      </c>
      <c r="C53" s="164"/>
      <c r="D53" s="133">
        <v>58422</v>
      </c>
      <c r="E53" s="55">
        <v>2045.4</v>
      </c>
      <c r="F53" s="40" t="s">
        <v>157</v>
      </c>
      <c r="G53" s="35" t="s">
        <v>159</v>
      </c>
      <c r="H53" s="35"/>
      <c r="I53" s="10" t="str">
        <f t="shared" si="1"/>
        <v>10060Oct-25</v>
      </c>
      <c r="J53"/>
      <c r="K53"/>
    </row>
    <row r="54" spans="1:12" s="11" customFormat="1" hidden="1" x14ac:dyDescent="0.25">
      <c r="A54" s="172">
        <v>11000</v>
      </c>
      <c r="B54" s="30">
        <v>45954</v>
      </c>
      <c r="C54" s="164"/>
      <c r="D54" s="133">
        <v>58422</v>
      </c>
      <c r="E54" s="55">
        <v>149.66999999999999</v>
      </c>
      <c r="F54" s="40" t="s">
        <v>157</v>
      </c>
      <c r="G54" s="35" t="s">
        <v>163</v>
      </c>
      <c r="H54" s="35"/>
      <c r="I54" s="10" t="str">
        <f t="shared" si="1"/>
        <v>11000Oct-25</v>
      </c>
      <c r="J54"/>
      <c r="K54"/>
    </row>
    <row r="55" spans="1:12" s="11" customFormat="1" hidden="1" x14ac:dyDescent="0.25">
      <c r="A55" s="172">
        <v>11000</v>
      </c>
      <c r="B55" s="30">
        <v>45954</v>
      </c>
      <c r="C55" s="164"/>
      <c r="D55" s="133">
        <v>58422</v>
      </c>
      <c r="E55" s="55">
        <v>193.09</v>
      </c>
      <c r="F55" s="40" t="s">
        <v>157</v>
      </c>
      <c r="G55" s="35" t="s">
        <v>164</v>
      </c>
      <c r="H55" s="35"/>
      <c r="I55" s="29" t="str">
        <f t="shared" si="1"/>
        <v>11000Oct-25</v>
      </c>
      <c r="J55"/>
      <c r="K55"/>
    </row>
    <row r="56" spans="1:12" s="11" customFormat="1" hidden="1" x14ac:dyDescent="0.25">
      <c r="A56" s="172">
        <v>11000</v>
      </c>
      <c r="B56" s="30">
        <v>45954</v>
      </c>
      <c r="C56" s="164"/>
      <c r="D56" s="133">
        <v>58422</v>
      </c>
      <c r="E56" s="55">
        <v>652.77</v>
      </c>
      <c r="F56" s="40" t="s">
        <v>157</v>
      </c>
      <c r="G56" s="35" t="s">
        <v>165</v>
      </c>
      <c r="H56" s="35"/>
      <c r="I56" s="29" t="str">
        <f t="shared" si="1"/>
        <v>11000Oct-25</v>
      </c>
      <c r="J56"/>
      <c r="K56"/>
    </row>
    <row r="57" spans="1:12" s="11" customFormat="1" hidden="1" x14ac:dyDescent="0.25">
      <c r="A57" s="172">
        <v>10060</v>
      </c>
      <c r="B57" s="30">
        <v>45968</v>
      </c>
      <c r="C57" s="36">
        <v>45961</v>
      </c>
      <c r="D57" s="133">
        <v>58567</v>
      </c>
      <c r="E57" s="55">
        <v>2045.4</v>
      </c>
      <c r="F57" s="40" t="s">
        <v>157</v>
      </c>
      <c r="G57" s="35" t="s">
        <v>159</v>
      </c>
      <c r="H57" s="40"/>
      <c r="I57" s="29" t="str">
        <f t="shared" si="1"/>
        <v>10060Nov-25</v>
      </c>
      <c r="J57"/>
      <c r="K57"/>
    </row>
    <row r="58" spans="1:12" s="11" customFormat="1" hidden="1" x14ac:dyDescent="0.25">
      <c r="A58" s="172">
        <v>10200</v>
      </c>
      <c r="B58" s="164">
        <v>45968</v>
      </c>
      <c r="C58" s="164"/>
      <c r="D58" s="173">
        <v>58567</v>
      </c>
      <c r="E58" s="55">
        <v>50</v>
      </c>
      <c r="F58" s="40" t="s">
        <v>157</v>
      </c>
      <c r="G58" s="35" t="s">
        <v>162</v>
      </c>
      <c r="H58" s="35"/>
      <c r="I58" s="10" t="str">
        <f t="shared" si="1"/>
        <v>10200Nov-25</v>
      </c>
    </row>
    <row r="59" spans="1:12" s="11" customFormat="1" hidden="1" x14ac:dyDescent="0.25">
      <c r="A59" s="172">
        <v>11000</v>
      </c>
      <c r="B59" s="30">
        <v>45968</v>
      </c>
      <c r="C59" s="164"/>
      <c r="D59" s="133">
        <v>58567</v>
      </c>
      <c r="E59" s="55">
        <v>153.49</v>
      </c>
      <c r="F59" s="40" t="s">
        <v>157</v>
      </c>
      <c r="G59" s="35" t="s">
        <v>163</v>
      </c>
      <c r="H59" s="40"/>
      <c r="I59" s="29" t="str">
        <f t="shared" si="1"/>
        <v>11000Nov-25</v>
      </c>
      <c r="J59"/>
      <c r="K59"/>
    </row>
    <row r="60" spans="1:12" s="11" customFormat="1" hidden="1" x14ac:dyDescent="0.25">
      <c r="A60" s="172">
        <v>11000</v>
      </c>
      <c r="B60" s="30">
        <v>45968</v>
      </c>
      <c r="C60" s="164"/>
      <c r="D60" s="133">
        <v>58567</v>
      </c>
      <c r="E60" s="55">
        <v>197.81</v>
      </c>
      <c r="F60" s="40" t="s">
        <v>157</v>
      </c>
      <c r="G60" s="35" t="s">
        <v>164</v>
      </c>
      <c r="H60" s="35"/>
      <c r="I60" s="29" t="str">
        <f t="shared" si="1"/>
        <v>11000Nov-25</v>
      </c>
      <c r="J60" s="61" t="s">
        <v>28</v>
      </c>
      <c r="K60"/>
    </row>
    <row r="61" spans="1:12" s="11" customFormat="1" hidden="1" x14ac:dyDescent="0.25">
      <c r="A61" s="172">
        <v>11000</v>
      </c>
      <c r="B61" s="30">
        <v>45968</v>
      </c>
      <c r="C61" s="36"/>
      <c r="D61" s="133">
        <v>58567</v>
      </c>
      <c r="E61" s="56">
        <v>637.6</v>
      </c>
      <c r="F61" s="40" t="s">
        <v>157</v>
      </c>
      <c r="G61" s="35" t="s">
        <v>165</v>
      </c>
      <c r="H61" s="40"/>
      <c r="I61" s="29" t="str">
        <f t="shared" si="1"/>
        <v>11000Nov-25</v>
      </c>
      <c r="J61"/>
      <c r="K61"/>
    </row>
    <row r="62" spans="1:12" s="11" customFormat="1" hidden="1" x14ac:dyDescent="0.25">
      <c r="A62" s="172">
        <v>32262</v>
      </c>
      <c r="B62" s="30">
        <v>45979</v>
      </c>
      <c r="C62" s="164">
        <v>45968</v>
      </c>
      <c r="D62" s="172">
        <v>332422</v>
      </c>
      <c r="E62" s="55">
        <v>19636.63</v>
      </c>
      <c r="F62" s="40" t="s">
        <v>117</v>
      </c>
      <c r="G62" s="35" t="s">
        <v>156</v>
      </c>
      <c r="H62" s="40"/>
      <c r="I62" s="10" t="str">
        <f t="shared" si="1"/>
        <v>32262Nov-25</v>
      </c>
    </row>
    <row r="63" spans="1:12" s="11" customFormat="1" hidden="1" x14ac:dyDescent="0.25">
      <c r="A63" s="172">
        <v>42261</v>
      </c>
      <c r="B63" s="30">
        <v>45979</v>
      </c>
      <c r="C63" s="164">
        <v>45971</v>
      </c>
      <c r="D63" s="172">
        <v>33422</v>
      </c>
      <c r="E63" s="55">
        <v>2264.92</v>
      </c>
      <c r="F63" s="40" t="s">
        <v>117</v>
      </c>
      <c r="G63" s="35" t="s">
        <v>176</v>
      </c>
      <c r="H63" s="40"/>
      <c r="I63" s="29" t="str">
        <f t="shared" si="1"/>
        <v>42261Nov-25</v>
      </c>
      <c r="J63"/>
      <c r="K63"/>
    </row>
    <row r="64" spans="1:12" s="11" customFormat="1" hidden="1" x14ac:dyDescent="0.25">
      <c r="A64" s="172">
        <v>97760</v>
      </c>
      <c r="B64" s="30">
        <v>45979</v>
      </c>
      <c r="C64" s="36">
        <v>45968</v>
      </c>
      <c r="D64" s="133">
        <v>332502</v>
      </c>
      <c r="E64" s="56">
        <v>768.88</v>
      </c>
      <c r="F64" s="40" t="s">
        <v>195</v>
      </c>
      <c r="G64" s="35" t="s">
        <v>196</v>
      </c>
      <c r="H64" s="40"/>
      <c r="I64" s="29" t="str">
        <f t="shared" si="1"/>
        <v>97760Nov-25</v>
      </c>
    </row>
    <row r="65" spans="1:38" s="11" customFormat="1" hidden="1" x14ac:dyDescent="0.25">
      <c r="A65" s="172">
        <v>10060</v>
      </c>
      <c r="B65" s="30">
        <v>45982</v>
      </c>
      <c r="C65" s="36">
        <v>45975</v>
      </c>
      <c r="D65" s="133">
        <v>58713</v>
      </c>
      <c r="E65" s="56">
        <v>2045.4</v>
      </c>
      <c r="F65" s="40" t="s">
        <v>157</v>
      </c>
      <c r="G65" s="40" t="s">
        <v>159</v>
      </c>
      <c r="H65" s="35"/>
      <c r="I65" s="29" t="str">
        <f t="shared" si="1"/>
        <v>10060Nov-25</v>
      </c>
      <c r="J65"/>
      <c r="K65"/>
    </row>
    <row r="66" spans="1:38" s="11" customFormat="1" hidden="1" x14ac:dyDescent="0.25">
      <c r="A66" s="172">
        <v>11000</v>
      </c>
      <c r="B66" s="30">
        <v>45982</v>
      </c>
      <c r="C66" s="36"/>
      <c r="D66" s="133">
        <v>58713</v>
      </c>
      <c r="E66" s="56">
        <v>149.66999999999999</v>
      </c>
      <c r="F66" s="40" t="s">
        <v>157</v>
      </c>
      <c r="G66" s="35" t="s">
        <v>163</v>
      </c>
      <c r="H66" s="40"/>
      <c r="I66" s="29" t="str">
        <f t="shared" ref="I66:I92" si="2">A66&amp;TEXT(B66,"mmm-yy")</f>
        <v>11000Nov-25</v>
      </c>
      <c r="J66"/>
      <c r="K66"/>
    </row>
    <row r="67" spans="1:38" s="11" customFormat="1" hidden="1" x14ac:dyDescent="0.25">
      <c r="A67" s="172">
        <v>11000</v>
      </c>
      <c r="B67" s="30">
        <v>45982</v>
      </c>
      <c r="C67" s="36"/>
      <c r="D67" s="133">
        <v>58713</v>
      </c>
      <c r="E67" s="56">
        <v>193.09</v>
      </c>
      <c r="F67" s="40" t="s">
        <v>157</v>
      </c>
      <c r="G67" s="35" t="s">
        <v>164</v>
      </c>
      <c r="H67" s="35"/>
      <c r="I67" s="29" t="str">
        <f t="shared" si="2"/>
        <v>11000Nov-25</v>
      </c>
    </row>
    <row r="68" spans="1:38" s="11" customFormat="1" hidden="1" x14ac:dyDescent="0.25">
      <c r="A68" s="172">
        <v>11000</v>
      </c>
      <c r="B68" s="30">
        <v>45982</v>
      </c>
      <c r="C68" s="36"/>
      <c r="D68" s="133">
        <v>58713</v>
      </c>
      <c r="E68" s="56">
        <v>652.77</v>
      </c>
      <c r="F68" s="40" t="s">
        <v>157</v>
      </c>
      <c r="G68" s="35" t="s">
        <v>165</v>
      </c>
      <c r="H68" s="35"/>
      <c r="I68" s="10" t="str">
        <f t="shared" si="2"/>
        <v>11000Nov-25</v>
      </c>
      <c r="J68"/>
      <c r="K68"/>
    </row>
    <row r="69" spans="1:38" s="11" customFormat="1" hidden="1" x14ac:dyDescent="0.25">
      <c r="A69" s="172">
        <v>10060</v>
      </c>
      <c r="B69" s="30">
        <v>45996</v>
      </c>
      <c r="C69" s="164"/>
      <c r="D69" s="133">
        <v>58856</v>
      </c>
      <c r="E69" s="55">
        <v>2045.4</v>
      </c>
      <c r="F69" s="40" t="s">
        <v>157</v>
      </c>
      <c r="G69" s="35" t="s">
        <v>159</v>
      </c>
      <c r="H69" s="35"/>
      <c r="I69" s="29" t="str">
        <f t="shared" si="2"/>
        <v>10060Dec-25</v>
      </c>
      <c r="J69"/>
      <c r="K69"/>
    </row>
    <row r="70" spans="1:38" s="11" customFormat="1" ht="15.9" hidden="1" customHeight="1" x14ac:dyDescent="0.25">
      <c r="A70" s="172">
        <v>10060</v>
      </c>
      <c r="B70" s="30">
        <v>46010</v>
      </c>
      <c r="C70" s="36"/>
      <c r="D70" s="133">
        <v>58999</v>
      </c>
      <c r="E70" s="56">
        <v>2045.4</v>
      </c>
      <c r="F70" s="40" t="s">
        <v>157</v>
      </c>
      <c r="G70" s="40" t="s">
        <v>159</v>
      </c>
      <c r="H70" s="35"/>
      <c r="I70" s="29" t="str">
        <f t="shared" si="2"/>
        <v>10060Dec-25</v>
      </c>
      <c r="J70"/>
      <c r="K70"/>
    </row>
    <row r="71" spans="1:38" s="11" customFormat="1" hidden="1" x14ac:dyDescent="0.25">
      <c r="A71" s="172">
        <v>10200</v>
      </c>
      <c r="B71" s="30">
        <v>45996</v>
      </c>
      <c r="C71" s="36"/>
      <c r="D71" s="173">
        <v>58856</v>
      </c>
      <c r="E71" s="55">
        <v>50</v>
      </c>
      <c r="F71" s="40" t="s">
        <v>157</v>
      </c>
      <c r="G71" s="35" t="s">
        <v>162</v>
      </c>
      <c r="H71" s="35"/>
      <c r="I71" s="29" t="str">
        <f t="shared" si="2"/>
        <v>10200Dec-25</v>
      </c>
      <c r="J71"/>
      <c r="K71"/>
    </row>
    <row r="72" spans="1:38" s="11" customFormat="1" hidden="1" x14ac:dyDescent="0.25">
      <c r="A72" s="172">
        <v>11000</v>
      </c>
      <c r="B72" s="30">
        <v>45996</v>
      </c>
      <c r="C72" s="164" t="s">
        <v>28</v>
      </c>
      <c r="D72" s="133">
        <v>58856</v>
      </c>
      <c r="E72" s="55">
        <v>153.49</v>
      </c>
      <c r="F72" s="40" t="s">
        <v>157</v>
      </c>
      <c r="G72" s="35" t="s">
        <v>163</v>
      </c>
      <c r="H72" s="35"/>
      <c r="I72" s="10" t="str">
        <f t="shared" si="2"/>
        <v>11000Dec-25</v>
      </c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</row>
    <row r="73" spans="1:38" s="11" customFormat="1" hidden="1" x14ac:dyDescent="0.25">
      <c r="A73" s="172">
        <v>11000</v>
      </c>
      <c r="B73" s="30">
        <v>45996</v>
      </c>
      <c r="C73" s="164"/>
      <c r="D73" s="133">
        <v>58856</v>
      </c>
      <c r="E73" s="55">
        <v>197.81</v>
      </c>
      <c r="F73" s="40" t="s">
        <v>157</v>
      </c>
      <c r="G73" s="35" t="s">
        <v>164</v>
      </c>
      <c r="H73" s="35"/>
      <c r="I73" s="10" t="str">
        <f t="shared" si="2"/>
        <v>11000Dec-25</v>
      </c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</row>
    <row r="74" spans="1:38" s="11" customFormat="1" hidden="1" x14ac:dyDescent="0.25">
      <c r="A74" s="172">
        <v>11000</v>
      </c>
      <c r="B74" s="30">
        <v>45996</v>
      </c>
      <c r="C74" s="164"/>
      <c r="D74" s="133">
        <v>58856</v>
      </c>
      <c r="E74" s="56">
        <v>637.6</v>
      </c>
      <c r="F74" s="40" t="s">
        <v>157</v>
      </c>
      <c r="G74" s="35" t="s">
        <v>165</v>
      </c>
      <c r="H74" s="35"/>
      <c r="I74" s="10" t="str">
        <f t="shared" si="2"/>
        <v>11000Dec-25</v>
      </c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</row>
    <row r="75" spans="1:38" s="11" customFormat="1" hidden="1" x14ac:dyDescent="0.25">
      <c r="A75" s="172">
        <v>11000</v>
      </c>
      <c r="B75" s="30">
        <v>46010</v>
      </c>
      <c r="C75" s="36"/>
      <c r="D75" s="133">
        <v>58999</v>
      </c>
      <c r="E75" s="56">
        <v>149.66</v>
      </c>
      <c r="F75" s="40" t="s">
        <v>157</v>
      </c>
      <c r="G75" s="35" t="s">
        <v>163</v>
      </c>
      <c r="H75" s="35"/>
      <c r="I75" s="29" t="str">
        <f t="shared" si="2"/>
        <v>11000Dec-25</v>
      </c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s="11" customFormat="1" ht="15.9" hidden="1" customHeight="1" x14ac:dyDescent="0.25">
      <c r="A76" s="172">
        <v>11000</v>
      </c>
      <c r="B76" s="30">
        <v>46010</v>
      </c>
      <c r="C76" s="36"/>
      <c r="D76" s="133">
        <v>58999</v>
      </c>
      <c r="E76" s="56">
        <v>193.09</v>
      </c>
      <c r="F76" s="40" t="s">
        <v>157</v>
      </c>
      <c r="G76" s="35" t="s">
        <v>164</v>
      </c>
      <c r="H76" s="35"/>
      <c r="I76" s="29" t="str">
        <f t="shared" si="2"/>
        <v>11000Dec-25</v>
      </c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</row>
    <row r="77" spans="1:38" s="11" customFormat="1" ht="15.9" hidden="1" customHeight="1" x14ac:dyDescent="0.25">
      <c r="A77" s="172">
        <v>11000</v>
      </c>
      <c r="B77" s="30">
        <v>46010</v>
      </c>
      <c r="C77" s="165"/>
      <c r="D77" s="133">
        <v>58999</v>
      </c>
      <c r="E77" s="56">
        <v>652.77</v>
      </c>
      <c r="F77" s="40" t="s">
        <v>157</v>
      </c>
      <c r="G77" s="35" t="s">
        <v>165</v>
      </c>
      <c r="H77" s="35"/>
      <c r="I77" s="10" t="str">
        <f t="shared" si="2"/>
        <v>11000Dec-25</v>
      </c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</row>
    <row r="78" spans="1:38" s="11" customFormat="1" hidden="1" x14ac:dyDescent="0.25">
      <c r="A78" s="309">
        <v>26060</v>
      </c>
      <c r="B78" s="310">
        <v>45993</v>
      </c>
      <c r="C78" s="315">
        <v>45978</v>
      </c>
      <c r="D78" s="313">
        <v>332562</v>
      </c>
      <c r="E78" s="282">
        <v>75</v>
      </c>
      <c r="F78" s="40" t="s">
        <v>157</v>
      </c>
      <c r="G78" s="40" t="s">
        <v>207</v>
      </c>
      <c r="H78" s="40"/>
      <c r="I78" s="29" t="str">
        <f t="shared" si="2"/>
        <v>26060Dec-25</v>
      </c>
      <c r="J78"/>
      <c r="K78"/>
      <c r="L78" s="13"/>
    </row>
    <row r="79" spans="1:38" s="11" customFormat="1" hidden="1" x14ac:dyDescent="0.25">
      <c r="A79" s="309">
        <v>26060</v>
      </c>
      <c r="B79" s="310">
        <v>45993</v>
      </c>
      <c r="C79" s="311">
        <v>45985</v>
      </c>
      <c r="D79" s="309">
        <v>332621</v>
      </c>
      <c r="E79" s="312">
        <v>663.77</v>
      </c>
      <c r="F79" s="316" t="s">
        <v>208</v>
      </c>
      <c r="G79" s="35" t="s">
        <v>209</v>
      </c>
      <c r="H79" s="35" t="s">
        <v>210</v>
      </c>
      <c r="I79" s="29" t="str">
        <f t="shared" si="2"/>
        <v>26060Dec-25</v>
      </c>
      <c r="J79"/>
      <c r="K79"/>
      <c r="L79" s="13"/>
    </row>
    <row r="80" spans="1:38" s="11" customFormat="1" hidden="1" x14ac:dyDescent="0.25">
      <c r="A80" s="309">
        <v>26060</v>
      </c>
      <c r="B80" s="310">
        <v>46007</v>
      </c>
      <c r="C80" s="315">
        <v>46000</v>
      </c>
      <c r="D80" s="313">
        <v>332689</v>
      </c>
      <c r="E80" s="282">
        <v>75</v>
      </c>
      <c r="F80" s="316" t="s">
        <v>157</v>
      </c>
      <c r="G80" s="40" t="s">
        <v>211</v>
      </c>
      <c r="H80" s="35"/>
      <c r="I80" s="29" t="str">
        <f t="shared" si="2"/>
        <v>26060Dec-25</v>
      </c>
      <c r="J80"/>
      <c r="K80"/>
      <c r="L80" s="13"/>
    </row>
    <row r="81" spans="1:38" s="11" customFormat="1" hidden="1" x14ac:dyDescent="0.25">
      <c r="A81" s="13">
        <v>32262</v>
      </c>
      <c r="B81" s="30">
        <v>45993</v>
      </c>
      <c r="C81" s="36">
        <v>45985</v>
      </c>
      <c r="D81" s="29">
        <v>332579</v>
      </c>
      <c r="E81" s="56">
        <v>18371.14</v>
      </c>
      <c r="F81" s="40" t="s">
        <v>117</v>
      </c>
      <c r="G81" s="35" t="s">
        <v>156</v>
      </c>
      <c r="H81" s="35"/>
      <c r="I81" s="29" t="str">
        <f t="shared" si="2"/>
        <v>32262Dec-25</v>
      </c>
    </row>
    <row r="82" spans="1:38" s="11" customFormat="1" hidden="1" x14ac:dyDescent="0.25">
      <c r="A82" s="13">
        <v>32262</v>
      </c>
      <c r="B82" s="165">
        <v>46021</v>
      </c>
      <c r="C82" s="36">
        <v>46010</v>
      </c>
      <c r="D82" s="29">
        <v>332868</v>
      </c>
      <c r="E82" s="56">
        <v>19492.3</v>
      </c>
      <c r="F82" s="35" t="s">
        <v>117</v>
      </c>
      <c r="G82" s="35" t="s">
        <v>156</v>
      </c>
      <c r="H82" s="35"/>
      <c r="I82" s="29" t="str">
        <f t="shared" si="2"/>
        <v>32262Dec-25</v>
      </c>
    </row>
    <row r="83" spans="1:38" s="11" customFormat="1" hidden="1" x14ac:dyDescent="0.25">
      <c r="A83" s="13">
        <v>32263</v>
      </c>
      <c r="B83" s="30">
        <v>45993</v>
      </c>
      <c r="C83" s="36">
        <v>45978</v>
      </c>
      <c r="D83" s="29">
        <v>332633</v>
      </c>
      <c r="E83" s="55">
        <v>14539.58</v>
      </c>
      <c r="F83" s="40" t="s">
        <v>107</v>
      </c>
      <c r="G83" s="35" t="s">
        <v>156</v>
      </c>
      <c r="H83" s="40"/>
      <c r="I83" s="29" t="str">
        <f t="shared" si="2"/>
        <v>32263Dec-25</v>
      </c>
      <c r="J83"/>
      <c r="K83"/>
    </row>
    <row r="84" spans="1:38" s="11" customFormat="1" hidden="1" x14ac:dyDescent="0.25">
      <c r="A84" s="13">
        <v>32263</v>
      </c>
      <c r="B84" s="165">
        <v>46021</v>
      </c>
      <c r="C84" s="36">
        <v>46010</v>
      </c>
      <c r="D84" s="29">
        <v>332909</v>
      </c>
      <c r="E84" s="56">
        <v>8153.27</v>
      </c>
      <c r="F84" s="35" t="s">
        <v>107</v>
      </c>
      <c r="G84" s="35" t="s">
        <v>156</v>
      </c>
      <c r="H84" s="35"/>
      <c r="I84" s="29" t="str">
        <f t="shared" si="2"/>
        <v>32263Dec-25</v>
      </c>
      <c r="J84"/>
      <c r="K84"/>
    </row>
    <row r="85" spans="1:38" s="11" customFormat="1" hidden="1" x14ac:dyDescent="0.25">
      <c r="A85" s="309">
        <v>41360</v>
      </c>
      <c r="B85" s="310">
        <v>45993</v>
      </c>
      <c r="C85" s="311">
        <v>45978</v>
      </c>
      <c r="D85" s="309">
        <v>332562</v>
      </c>
      <c r="E85" s="312">
        <v>97.68</v>
      </c>
      <c r="F85" s="40" t="s">
        <v>157</v>
      </c>
      <c r="G85" s="35" t="s">
        <v>184</v>
      </c>
      <c r="H85" s="35"/>
      <c r="I85" s="29" t="str">
        <f t="shared" si="2"/>
        <v>41360Dec-25</v>
      </c>
      <c r="J85"/>
      <c r="K85"/>
    </row>
    <row r="86" spans="1:38" s="11" customFormat="1" hidden="1" x14ac:dyDescent="0.25">
      <c r="A86" s="309">
        <v>41360</v>
      </c>
      <c r="B86" s="310">
        <v>46007</v>
      </c>
      <c r="C86" s="311">
        <v>46000</v>
      </c>
      <c r="D86" s="313">
        <v>332689</v>
      </c>
      <c r="E86" s="312">
        <v>151.80000000000001</v>
      </c>
      <c r="F86" s="40" t="s">
        <v>157</v>
      </c>
      <c r="G86" s="40" t="s">
        <v>184</v>
      </c>
      <c r="H86" s="35"/>
      <c r="I86" s="10" t="str">
        <f t="shared" si="2"/>
        <v>41360Dec-25</v>
      </c>
      <c r="J86"/>
      <c r="K86"/>
      <c r="L86" s="49">
        <v>230</v>
      </c>
    </row>
    <row r="87" spans="1:38" s="29" customFormat="1" hidden="1" x14ac:dyDescent="0.25">
      <c r="A87" s="309">
        <v>41363</v>
      </c>
      <c r="B87" s="310">
        <v>46007</v>
      </c>
      <c r="C87" s="314">
        <v>46000</v>
      </c>
      <c r="D87" s="313">
        <v>332689</v>
      </c>
      <c r="E87" s="282">
        <v>106.99</v>
      </c>
      <c r="F87" s="40" t="s">
        <v>157</v>
      </c>
      <c r="G87" s="35" t="s">
        <v>209</v>
      </c>
      <c r="H87" s="35" t="s">
        <v>212</v>
      </c>
      <c r="I87" s="29" t="str">
        <f t="shared" si="2"/>
        <v>41363Dec-25</v>
      </c>
      <c r="J87"/>
      <c r="K87"/>
      <c r="L87" s="308">
        <f>SUM(L84:L86)</f>
        <v>230</v>
      </c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</row>
    <row r="88" spans="1:38" s="34" customFormat="1" hidden="1" x14ac:dyDescent="0.25">
      <c r="A88" s="13">
        <v>42060</v>
      </c>
      <c r="B88" s="30">
        <v>45993</v>
      </c>
      <c r="C88" s="164">
        <v>45978</v>
      </c>
      <c r="D88" s="13">
        <v>332568</v>
      </c>
      <c r="E88" s="55">
        <v>5247</v>
      </c>
      <c r="F88" s="40" t="s">
        <v>205</v>
      </c>
      <c r="G88" s="35" t="s">
        <v>206</v>
      </c>
      <c r="H88" s="40"/>
      <c r="I88" s="10" t="str">
        <f t="shared" si="2"/>
        <v>42060Dec-25</v>
      </c>
      <c r="J88" s="47"/>
      <c r="K88" s="47"/>
      <c r="L88" s="306"/>
      <c r="M88" s="306"/>
      <c r="N88" s="306"/>
      <c r="O88" s="306"/>
      <c r="P88" s="306"/>
      <c r="Q88" s="306"/>
      <c r="R88" s="306"/>
      <c r="S88" s="306"/>
      <c r="T88" s="306"/>
      <c r="U88" s="306"/>
      <c r="V88" s="306"/>
      <c r="W88" s="306"/>
      <c r="X88" s="306"/>
      <c r="Y88" s="306"/>
      <c r="Z88" s="306"/>
      <c r="AA88" s="306"/>
      <c r="AB88" s="306"/>
      <c r="AC88" s="306"/>
      <c r="AD88" s="306"/>
      <c r="AE88" s="306"/>
      <c r="AF88" s="306"/>
      <c r="AG88" s="306"/>
      <c r="AH88" s="306"/>
      <c r="AI88" s="306"/>
      <c r="AJ88" s="306"/>
      <c r="AK88" s="306"/>
      <c r="AL88" s="306"/>
    </row>
    <row r="89" spans="1:38" s="29" customFormat="1" hidden="1" x14ac:dyDescent="0.25">
      <c r="A89" s="309">
        <v>42260</v>
      </c>
      <c r="B89" s="310">
        <v>46007</v>
      </c>
      <c r="C89" s="311">
        <v>46000</v>
      </c>
      <c r="D89" s="313">
        <v>332689</v>
      </c>
      <c r="E89" s="312">
        <v>124.32</v>
      </c>
      <c r="F89" s="40" t="s">
        <v>157</v>
      </c>
      <c r="G89" s="35" t="s">
        <v>213</v>
      </c>
      <c r="H89" s="35" t="s">
        <v>214</v>
      </c>
      <c r="I89" s="10" t="str">
        <f t="shared" si="2"/>
        <v>42260Dec-25</v>
      </c>
      <c r="J89" s="58"/>
      <c r="K89" s="58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</row>
    <row r="90" spans="1:38" s="29" customFormat="1" hidden="1" x14ac:dyDescent="0.25">
      <c r="A90" s="13">
        <v>42261</v>
      </c>
      <c r="B90" s="30">
        <v>46007</v>
      </c>
      <c r="C90" s="36">
        <v>46000</v>
      </c>
      <c r="D90" s="29">
        <v>332714</v>
      </c>
      <c r="E90" s="55">
        <v>3760.4</v>
      </c>
      <c r="F90" s="40" t="s">
        <v>117</v>
      </c>
      <c r="G90" s="35" t="s">
        <v>176</v>
      </c>
      <c r="H90" s="35"/>
      <c r="I90" s="29" t="str">
        <f t="shared" si="2"/>
        <v>42261Dec-25</v>
      </c>
      <c r="J90"/>
      <c r="K90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</row>
    <row r="91" spans="1:38" s="29" customFormat="1" hidden="1" x14ac:dyDescent="0.25">
      <c r="A91" s="13">
        <v>97760</v>
      </c>
      <c r="B91" s="165">
        <v>46021</v>
      </c>
      <c r="C91" s="164">
        <v>46010</v>
      </c>
      <c r="D91" s="29">
        <v>332881</v>
      </c>
      <c r="E91" s="55">
        <v>2340</v>
      </c>
      <c r="F91" s="35" t="s">
        <v>215</v>
      </c>
      <c r="G91" s="35" t="s">
        <v>196</v>
      </c>
      <c r="H91" s="35" t="s">
        <v>216</v>
      </c>
      <c r="I91" s="29" t="str">
        <f t="shared" si="2"/>
        <v>97760Dec-25</v>
      </c>
      <c r="J91"/>
      <c r="K91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</row>
    <row r="92" spans="1:38" s="29" customFormat="1" hidden="1" x14ac:dyDescent="0.25">
      <c r="A92" s="13">
        <v>97760</v>
      </c>
      <c r="B92" s="165">
        <v>46021</v>
      </c>
      <c r="C92" s="164">
        <v>46010</v>
      </c>
      <c r="D92" s="13">
        <v>332791</v>
      </c>
      <c r="E92" s="55">
        <v>1102.21</v>
      </c>
      <c r="F92" s="40" t="s">
        <v>195</v>
      </c>
      <c r="G92" s="35" t="s">
        <v>196</v>
      </c>
      <c r="H92" s="35"/>
      <c r="I92" s="10" t="str">
        <f t="shared" si="2"/>
        <v>97760Dec-25</v>
      </c>
      <c r="J92" s="11"/>
      <c r="K92" s="11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</row>
    <row r="93" spans="1:38" s="29" customFormat="1" hidden="1" x14ac:dyDescent="0.25">
      <c r="A93" s="172">
        <v>10060</v>
      </c>
      <c r="B93" s="30">
        <v>46024</v>
      </c>
      <c r="C93" s="36"/>
      <c r="D93" s="133">
        <v>59139</v>
      </c>
      <c r="E93" s="56">
        <v>2045.4</v>
      </c>
      <c r="F93" s="35" t="s">
        <v>157</v>
      </c>
      <c r="G93" s="40" t="s">
        <v>159</v>
      </c>
      <c r="H93" s="35"/>
      <c r="I93" s="29" t="str">
        <f t="shared" ref="I93:I112" si="3">A93&amp;TEXT(B93,"mmm-yy")</f>
        <v>10060Jan-26</v>
      </c>
      <c r="J93"/>
      <c r="K93"/>
    </row>
    <row r="94" spans="1:38" s="29" customFormat="1" hidden="1" x14ac:dyDescent="0.25">
      <c r="A94" s="172">
        <v>10060</v>
      </c>
      <c r="B94" s="30">
        <v>46038</v>
      </c>
      <c r="C94" s="164"/>
      <c r="D94" s="133">
        <v>59281</v>
      </c>
      <c r="E94" s="55">
        <v>2045.4</v>
      </c>
      <c r="F94" s="35" t="s">
        <v>157</v>
      </c>
      <c r="G94" s="40" t="s">
        <v>159</v>
      </c>
      <c r="H94" s="35"/>
      <c r="I94" s="10" t="str">
        <f t="shared" si="3"/>
        <v>10060Jan-26</v>
      </c>
      <c r="J94"/>
      <c r="K94"/>
    </row>
    <row r="95" spans="1:38" s="29" customFormat="1" hidden="1" x14ac:dyDescent="0.25">
      <c r="A95" s="172">
        <v>10060</v>
      </c>
      <c r="B95" s="30">
        <v>46052</v>
      </c>
      <c r="C95" s="36"/>
      <c r="D95" s="133"/>
      <c r="E95" s="56">
        <v>2045.4</v>
      </c>
      <c r="F95" s="35" t="s">
        <v>157</v>
      </c>
      <c r="G95" s="40" t="s">
        <v>159</v>
      </c>
      <c r="H95" s="35"/>
      <c r="I95" s="29" t="str">
        <f t="shared" si="3"/>
        <v>10060Jan-26</v>
      </c>
      <c r="J95"/>
      <c r="K95"/>
    </row>
    <row r="96" spans="1:38" s="29" customFormat="1" hidden="1" x14ac:dyDescent="0.25">
      <c r="A96" s="172">
        <v>10200</v>
      </c>
      <c r="B96" s="30">
        <v>46024</v>
      </c>
      <c r="C96" s="36"/>
      <c r="D96" s="133">
        <v>59139</v>
      </c>
      <c r="E96" s="56">
        <v>50</v>
      </c>
      <c r="F96" s="35" t="s">
        <v>157</v>
      </c>
      <c r="G96" s="40" t="s">
        <v>162</v>
      </c>
      <c r="H96" s="35"/>
      <c r="I96" s="29" t="str">
        <f t="shared" si="3"/>
        <v>10200Jan-26</v>
      </c>
      <c r="J96"/>
      <c r="K96"/>
    </row>
    <row r="97" spans="1:11" s="29" customFormat="1" hidden="1" x14ac:dyDescent="0.25">
      <c r="A97" s="172">
        <v>11000</v>
      </c>
      <c r="B97" s="30">
        <v>46024</v>
      </c>
      <c r="C97" s="36"/>
      <c r="D97" s="133">
        <v>59139</v>
      </c>
      <c r="E97" s="56">
        <v>150.54</v>
      </c>
      <c r="F97" s="35" t="s">
        <v>157</v>
      </c>
      <c r="G97" s="35" t="s">
        <v>163</v>
      </c>
      <c r="H97" s="35"/>
      <c r="I97" s="29" t="str">
        <f t="shared" si="3"/>
        <v>11000Jan-26</v>
      </c>
      <c r="J97"/>
      <c r="K97"/>
    </row>
    <row r="98" spans="1:11" s="29" customFormat="1" hidden="1" x14ac:dyDescent="0.25">
      <c r="A98" s="172">
        <v>11000</v>
      </c>
      <c r="B98" s="30">
        <v>46038</v>
      </c>
      <c r="C98" s="36"/>
      <c r="D98" s="133">
        <v>59281</v>
      </c>
      <c r="E98" s="56">
        <v>146.72</v>
      </c>
      <c r="F98" s="35" t="s">
        <v>157</v>
      </c>
      <c r="G98" s="35" t="s">
        <v>163</v>
      </c>
      <c r="H98" s="165"/>
      <c r="I98" s="29" t="str">
        <f t="shared" si="3"/>
        <v>11000Jan-26</v>
      </c>
      <c r="J98"/>
      <c r="K98"/>
    </row>
    <row r="99" spans="1:11" s="29" customFormat="1" hidden="1" x14ac:dyDescent="0.25">
      <c r="A99" s="172">
        <v>11000</v>
      </c>
      <c r="B99" s="30">
        <v>46052</v>
      </c>
      <c r="C99" s="36"/>
      <c r="D99" s="133"/>
      <c r="E99" s="56">
        <v>147.65</v>
      </c>
      <c r="F99" s="35" t="s">
        <v>157</v>
      </c>
      <c r="G99" s="35" t="s">
        <v>163</v>
      </c>
      <c r="H99" s="35"/>
      <c r="I99" s="29" t="str">
        <f t="shared" si="3"/>
        <v>11000Jan-26</v>
      </c>
      <c r="J99"/>
      <c r="K99"/>
    </row>
    <row r="100" spans="1:11" s="29" customFormat="1" hidden="1" x14ac:dyDescent="0.25">
      <c r="A100" s="172">
        <v>11000</v>
      </c>
      <c r="B100" s="30">
        <v>46024</v>
      </c>
      <c r="C100" s="164"/>
      <c r="D100" s="133">
        <v>59139</v>
      </c>
      <c r="E100" s="55">
        <v>197.81</v>
      </c>
      <c r="F100" s="35" t="s">
        <v>157</v>
      </c>
      <c r="G100" s="35" t="s">
        <v>164</v>
      </c>
      <c r="H100" s="35"/>
      <c r="I100" s="10" t="str">
        <f t="shared" si="3"/>
        <v>11000Jan-26</v>
      </c>
      <c r="J100"/>
      <c r="K100"/>
    </row>
    <row r="101" spans="1:11" s="34" customFormat="1" hidden="1" x14ac:dyDescent="0.25">
      <c r="A101" s="172">
        <v>11000</v>
      </c>
      <c r="B101" s="30">
        <v>46038</v>
      </c>
      <c r="C101" s="36"/>
      <c r="D101" s="133">
        <v>59281</v>
      </c>
      <c r="E101" s="56">
        <v>193.09</v>
      </c>
      <c r="F101" s="35" t="s">
        <v>157</v>
      </c>
      <c r="G101" s="35" t="s">
        <v>164</v>
      </c>
      <c r="H101" s="35"/>
      <c r="I101" s="29" t="str">
        <f t="shared" si="3"/>
        <v>11000Jan-26</v>
      </c>
      <c r="J101"/>
      <c r="K101"/>
    </row>
    <row r="102" spans="1:11" s="29" customFormat="1" hidden="1" x14ac:dyDescent="0.25">
      <c r="A102" s="172">
        <v>11000</v>
      </c>
      <c r="B102" s="30">
        <v>46052</v>
      </c>
      <c r="C102" s="36"/>
      <c r="D102" s="133"/>
      <c r="E102" s="56">
        <v>193.09</v>
      </c>
      <c r="F102" s="35" t="s">
        <v>157</v>
      </c>
      <c r="G102" s="35" t="s">
        <v>164</v>
      </c>
      <c r="H102" s="35"/>
      <c r="I102" s="29" t="str">
        <f t="shared" si="3"/>
        <v>11000Jan-26</v>
      </c>
      <c r="J102"/>
      <c r="K102"/>
    </row>
    <row r="103" spans="1:11" s="29" customFormat="1" hidden="1" x14ac:dyDescent="0.25">
      <c r="A103" s="172">
        <v>11000</v>
      </c>
      <c r="B103" s="30">
        <v>46024</v>
      </c>
      <c r="C103" s="36"/>
      <c r="D103" s="133">
        <v>59139</v>
      </c>
      <c r="E103" s="56">
        <v>637.6</v>
      </c>
      <c r="F103" s="35" t="s">
        <v>157</v>
      </c>
      <c r="G103" s="35" t="s">
        <v>165</v>
      </c>
      <c r="H103" s="35"/>
      <c r="I103" s="29" t="str">
        <f t="shared" si="3"/>
        <v>11000Jan-26</v>
      </c>
      <c r="J103"/>
      <c r="K103"/>
    </row>
    <row r="104" spans="1:11" s="29" customFormat="1" hidden="1" x14ac:dyDescent="0.25">
      <c r="A104" s="172">
        <v>11000</v>
      </c>
      <c r="B104" s="30">
        <v>46038</v>
      </c>
      <c r="C104" s="36"/>
      <c r="D104" s="133">
        <v>59281</v>
      </c>
      <c r="E104" s="56">
        <v>652.77</v>
      </c>
      <c r="F104" s="35" t="s">
        <v>157</v>
      </c>
      <c r="G104" s="35" t="s">
        <v>165</v>
      </c>
      <c r="H104" s="165"/>
      <c r="I104" s="29" t="str">
        <f t="shared" si="3"/>
        <v>11000Jan-26</v>
      </c>
      <c r="J104"/>
      <c r="K104"/>
    </row>
    <row r="105" spans="1:11" s="29" customFormat="1" hidden="1" x14ac:dyDescent="0.25">
      <c r="A105" s="309">
        <v>26060</v>
      </c>
      <c r="B105" s="30">
        <v>46049</v>
      </c>
      <c r="C105" s="36">
        <v>46043</v>
      </c>
      <c r="D105" s="29">
        <v>333140</v>
      </c>
      <c r="E105" s="56">
        <v>75</v>
      </c>
      <c r="F105" s="35" t="s">
        <v>157</v>
      </c>
      <c r="G105" s="35" t="s">
        <v>179</v>
      </c>
      <c r="H105" s="165" t="s">
        <v>183</v>
      </c>
      <c r="I105" s="29" t="str">
        <f t="shared" si="3"/>
        <v>26060Jan-26</v>
      </c>
      <c r="J105"/>
      <c r="K105"/>
    </row>
    <row r="106" spans="1:11" s="29" customFormat="1" hidden="1" x14ac:dyDescent="0.25">
      <c r="A106" s="309">
        <v>41360</v>
      </c>
      <c r="B106" s="30">
        <v>46049</v>
      </c>
      <c r="C106" s="36">
        <v>46043</v>
      </c>
      <c r="D106" s="29">
        <v>333140</v>
      </c>
      <c r="E106" s="56">
        <v>220.44</v>
      </c>
      <c r="F106" s="35" t="s">
        <v>157</v>
      </c>
      <c r="G106" s="40" t="s">
        <v>184</v>
      </c>
      <c r="H106" s="35"/>
      <c r="I106" s="29" t="str">
        <f t="shared" si="3"/>
        <v>41360Jan-26</v>
      </c>
      <c r="J106"/>
      <c r="K106"/>
    </row>
    <row r="107" spans="1:11" s="29" customFormat="1" hidden="1" x14ac:dyDescent="0.25">
      <c r="A107" s="309">
        <v>41260</v>
      </c>
      <c r="B107" s="165">
        <v>46049</v>
      </c>
      <c r="C107" s="164">
        <v>46043</v>
      </c>
      <c r="D107" s="13">
        <v>333140</v>
      </c>
      <c r="E107" s="55">
        <v>78</v>
      </c>
      <c r="F107" s="35" t="s">
        <v>157</v>
      </c>
      <c r="G107" s="40" t="s">
        <v>179</v>
      </c>
      <c r="H107" s="165" t="s">
        <v>218</v>
      </c>
      <c r="I107" s="29" t="str">
        <f t="shared" si="3"/>
        <v>41260Jan-26</v>
      </c>
      <c r="J107"/>
      <c r="K107"/>
    </row>
    <row r="108" spans="1:11" s="29" customFormat="1" hidden="1" x14ac:dyDescent="0.25">
      <c r="A108" s="172">
        <v>32263</v>
      </c>
      <c r="B108" s="165">
        <v>46049</v>
      </c>
      <c r="C108" s="36">
        <v>46043</v>
      </c>
      <c r="D108" s="133">
        <v>333201</v>
      </c>
      <c r="E108" s="56">
        <v>7443.62</v>
      </c>
      <c r="F108" s="35" t="s">
        <v>107</v>
      </c>
      <c r="G108" s="35" t="s">
        <v>156</v>
      </c>
      <c r="H108" s="35"/>
      <c r="I108" s="29" t="str">
        <f t="shared" si="3"/>
        <v>32263Jan-26</v>
      </c>
      <c r="J108"/>
      <c r="K108"/>
    </row>
    <row r="109" spans="1:11" s="29" customFormat="1" hidden="1" x14ac:dyDescent="0.25">
      <c r="A109" s="172">
        <v>42261</v>
      </c>
      <c r="B109" s="165">
        <v>46049</v>
      </c>
      <c r="C109" s="36">
        <v>46043</v>
      </c>
      <c r="D109" s="133">
        <v>333153</v>
      </c>
      <c r="E109" s="56">
        <v>2741.38</v>
      </c>
      <c r="F109" s="35" t="s">
        <v>117</v>
      </c>
      <c r="G109" s="35" t="s">
        <v>176</v>
      </c>
      <c r="H109" s="165"/>
      <c r="I109" s="29" t="str">
        <f t="shared" si="3"/>
        <v>42261Jan-26</v>
      </c>
      <c r="J109"/>
      <c r="K109"/>
    </row>
    <row r="110" spans="1:11" s="29" customFormat="1" hidden="1" x14ac:dyDescent="0.25">
      <c r="A110" s="172">
        <v>97760</v>
      </c>
      <c r="B110" s="30">
        <v>46035</v>
      </c>
      <c r="C110" s="36">
        <v>46028</v>
      </c>
      <c r="D110" s="133">
        <v>332960</v>
      </c>
      <c r="E110" s="56">
        <v>2572.7399999999998</v>
      </c>
      <c r="F110" s="35" t="s">
        <v>219</v>
      </c>
      <c r="G110" s="35" t="s">
        <v>196</v>
      </c>
      <c r="H110" s="35" t="s">
        <v>220</v>
      </c>
      <c r="I110" s="29" t="str">
        <f t="shared" si="3"/>
        <v>97760Jan-26</v>
      </c>
      <c r="J110" s="62">
        <f>E110+E111</f>
        <v>5624</v>
      </c>
      <c r="K110" s="11"/>
    </row>
    <row r="111" spans="1:11" s="29" customFormat="1" hidden="1" x14ac:dyDescent="0.25">
      <c r="A111" s="172">
        <v>7760</v>
      </c>
      <c r="B111" s="30">
        <v>46035</v>
      </c>
      <c r="C111" s="36">
        <v>46028</v>
      </c>
      <c r="D111" s="133">
        <v>332960</v>
      </c>
      <c r="E111" s="56">
        <v>3051.26</v>
      </c>
      <c r="F111" s="35" t="s">
        <v>219</v>
      </c>
      <c r="G111" s="35" t="s">
        <v>196</v>
      </c>
      <c r="H111" s="35" t="s">
        <v>220</v>
      </c>
      <c r="I111" s="29" t="str">
        <f t="shared" si="3"/>
        <v>7760Jan-26</v>
      </c>
      <c r="J111" s="11"/>
      <c r="K111" s="11"/>
    </row>
    <row r="112" spans="1:11" s="29" customFormat="1" hidden="1" x14ac:dyDescent="0.25">
      <c r="A112" s="172">
        <v>7760</v>
      </c>
      <c r="B112" s="30">
        <v>46035</v>
      </c>
      <c r="C112" s="36">
        <v>46028</v>
      </c>
      <c r="D112" s="133">
        <v>333072</v>
      </c>
      <c r="E112" s="56">
        <v>879.99</v>
      </c>
      <c r="F112" s="35" t="s">
        <v>195</v>
      </c>
      <c r="G112" s="35" t="s">
        <v>196</v>
      </c>
      <c r="H112" s="35" t="s">
        <v>50</v>
      </c>
      <c r="I112" s="10" t="str">
        <f t="shared" si="3"/>
        <v>7760Jan-26</v>
      </c>
      <c r="J112"/>
      <c r="K112"/>
    </row>
    <row r="113" spans="1:11" s="29" customFormat="1" hidden="1" x14ac:dyDescent="0.25">
      <c r="A113" s="172">
        <v>7760</v>
      </c>
      <c r="B113" s="30">
        <v>46049</v>
      </c>
      <c r="C113" s="36">
        <v>46043</v>
      </c>
      <c r="D113" s="133">
        <v>333204</v>
      </c>
      <c r="E113" s="56">
        <v>5540</v>
      </c>
      <c r="F113" s="35" t="s">
        <v>221</v>
      </c>
      <c r="G113" s="40" t="s">
        <v>196</v>
      </c>
      <c r="H113" s="35" t="s">
        <v>220</v>
      </c>
      <c r="I113" s="29" t="str">
        <f t="shared" ref="I113:I120" si="4">A113&amp;TEXT(B113,"mmm-yy")</f>
        <v>7760Jan-26</v>
      </c>
      <c r="J113" s="57"/>
      <c r="K113" s="57"/>
    </row>
    <row r="114" spans="1:11" s="29" customFormat="1" hidden="1" x14ac:dyDescent="0.25">
      <c r="A114" s="172">
        <v>7760</v>
      </c>
      <c r="B114" s="165">
        <v>46049</v>
      </c>
      <c r="C114" s="36">
        <v>46043</v>
      </c>
      <c r="D114" s="133">
        <v>333203</v>
      </c>
      <c r="E114" s="56">
        <v>3000</v>
      </c>
      <c r="F114" s="35" t="s">
        <v>222</v>
      </c>
      <c r="G114" s="40" t="s">
        <v>196</v>
      </c>
      <c r="H114" s="35" t="s">
        <v>220</v>
      </c>
      <c r="I114" s="29" t="str">
        <f t="shared" si="4"/>
        <v>7760Jan-26</v>
      </c>
      <c r="J114"/>
      <c r="K114"/>
    </row>
    <row r="115" spans="1:11" s="29" customFormat="1" hidden="1" x14ac:dyDescent="0.25">
      <c r="A115" s="172">
        <v>10060</v>
      </c>
      <c r="B115" s="30">
        <v>46066</v>
      </c>
      <c r="C115" s="36"/>
      <c r="D115" s="133">
        <v>59560</v>
      </c>
      <c r="E115" s="56">
        <v>2045.4</v>
      </c>
      <c r="F115" s="35" t="s">
        <v>157</v>
      </c>
      <c r="G115" s="40" t="s">
        <v>159</v>
      </c>
      <c r="H115" s="165"/>
      <c r="I115" s="29" t="str">
        <f t="shared" si="4"/>
        <v>10060Feb-26</v>
      </c>
      <c r="J115" s="57"/>
      <c r="K115" s="57"/>
    </row>
    <row r="116" spans="1:11" s="29" customFormat="1" hidden="1" x14ac:dyDescent="0.25">
      <c r="A116" s="172">
        <v>10060</v>
      </c>
      <c r="B116" s="165">
        <v>46080</v>
      </c>
      <c r="C116" s="36"/>
      <c r="D116" s="133"/>
      <c r="E116" s="56">
        <v>2045.4</v>
      </c>
      <c r="F116" s="35" t="s">
        <v>157</v>
      </c>
      <c r="G116" s="40" t="s">
        <v>159</v>
      </c>
      <c r="H116" s="165"/>
      <c r="I116" s="29" t="str">
        <f t="shared" si="4"/>
        <v>10060Feb-26</v>
      </c>
      <c r="J116" s="57"/>
      <c r="K116" s="57"/>
    </row>
    <row r="117" spans="1:11" s="29" customFormat="1" hidden="1" x14ac:dyDescent="0.25">
      <c r="A117" s="172">
        <v>10200</v>
      </c>
      <c r="B117" s="165">
        <v>46066</v>
      </c>
      <c r="C117" s="36"/>
      <c r="D117" s="133">
        <v>59560</v>
      </c>
      <c r="E117" s="56">
        <v>50</v>
      </c>
      <c r="F117" s="35" t="s">
        <v>157</v>
      </c>
      <c r="G117" s="35" t="s">
        <v>162</v>
      </c>
      <c r="H117" s="35"/>
      <c r="I117" s="29" t="str">
        <f t="shared" si="4"/>
        <v>10200Feb-26</v>
      </c>
      <c r="J117"/>
      <c r="K117" s="61"/>
    </row>
    <row r="118" spans="1:11" s="29" customFormat="1" hidden="1" x14ac:dyDescent="0.25">
      <c r="A118" s="172">
        <v>11000</v>
      </c>
      <c r="B118" s="30">
        <v>46066</v>
      </c>
      <c r="C118" s="36"/>
      <c r="D118" s="133">
        <v>59560</v>
      </c>
      <c r="E118" s="56">
        <v>150.54</v>
      </c>
      <c r="F118" s="35" t="s">
        <v>157</v>
      </c>
      <c r="G118" s="35" t="s">
        <v>163</v>
      </c>
      <c r="H118" s="35"/>
      <c r="I118" s="29" t="str">
        <f t="shared" si="4"/>
        <v>11000Feb-26</v>
      </c>
      <c r="J118"/>
      <c r="K118"/>
    </row>
    <row r="119" spans="1:11" s="29" customFormat="1" hidden="1" x14ac:dyDescent="0.25">
      <c r="A119" s="172">
        <v>11000</v>
      </c>
      <c r="B119" s="165">
        <v>46080</v>
      </c>
      <c r="C119" s="36"/>
      <c r="D119" s="174"/>
      <c r="E119" s="56">
        <v>146.72</v>
      </c>
      <c r="F119" s="35" t="s">
        <v>157</v>
      </c>
      <c r="G119" s="35" t="s">
        <v>163</v>
      </c>
      <c r="H119" s="165"/>
      <c r="I119" s="29" t="str">
        <f t="shared" si="4"/>
        <v>11000Feb-26</v>
      </c>
      <c r="J119" s="57"/>
      <c r="K119" s="57"/>
    </row>
    <row r="120" spans="1:11" s="29" customFormat="1" hidden="1" x14ac:dyDescent="0.25">
      <c r="A120" s="172">
        <v>11000</v>
      </c>
      <c r="B120" s="30">
        <v>46066</v>
      </c>
      <c r="C120" s="164"/>
      <c r="D120" s="173">
        <v>59560</v>
      </c>
      <c r="E120" s="55">
        <v>197.81</v>
      </c>
      <c r="F120" s="35" t="s">
        <v>157</v>
      </c>
      <c r="G120" s="40" t="s">
        <v>164</v>
      </c>
      <c r="H120" s="35"/>
      <c r="I120" s="10" t="str">
        <f t="shared" si="4"/>
        <v>11000Feb-26</v>
      </c>
      <c r="J120"/>
      <c r="K120"/>
    </row>
    <row r="121" spans="1:11" s="29" customFormat="1" hidden="1" x14ac:dyDescent="0.25">
      <c r="A121" s="172">
        <v>11000</v>
      </c>
      <c r="B121" s="165">
        <v>46080</v>
      </c>
      <c r="D121" s="133"/>
      <c r="E121" s="56">
        <v>193.09</v>
      </c>
      <c r="F121" s="35" t="s">
        <v>157</v>
      </c>
      <c r="G121" s="40" t="s">
        <v>164</v>
      </c>
      <c r="H121" s="35"/>
      <c r="I121" s="29" t="str">
        <f>A121&amp;TEXT(B123,"mmm-yy")</f>
        <v>11000Feb-26</v>
      </c>
      <c r="J121"/>
      <c r="K121"/>
    </row>
    <row r="122" spans="1:11" s="29" customFormat="1" hidden="1" x14ac:dyDescent="0.25">
      <c r="A122" s="172">
        <v>11000</v>
      </c>
      <c r="B122" s="30">
        <v>46066</v>
      </c>
      <c r="C122" s="36"/>
      <c r="D122" s="133">
        <v>59560</v>
      </c>
      <c r="E122" s="56">
        <v>637.6</v>
      </c>
      <c r="F122" s="35" t="s">
        <v>157</v>
      </c>
      <c r="G122" s="35" t="s">
        <v>165</v>
      </c>
      <c r="H122" s="35"/>
      <c r="I122" s="10" t="str">
        <f>A122&amp;TEXT(B124,"mmm-yy")</f>
        <v>11000Feb-26</v>
      </c>
      <c r="J122"/>
      <c r="K122"/>
    </row>
    <row r="123" spans="1:11" s="29" customFormat="1" hidden="1" x14ac:dyDescent="0.25">
      <c r="A123" s="172">
        <v>11000</v>
      </c>
      <c r="B123" s="165">
        <v>46080</v>
      </c>
      <c r="C123" s="36"/>
      <c r="D123" s="133"/>
      <c r="E123" s="56">
        <v>652.77</v>
      </c>
      <c r="F123" s="35" t="s">
        <v>157</v>
      </c>
      <c r="G123" s="35" t="s">
        <v>165</v>
      </c>
      <c r="H123" s="35"/>
      <c r="I123" s="10" t="str">
        <f>A123&amp;TEXT(B125,"mmm-yy")</f>
        <v>11000Feb-26</v>
      </c>
      <c r="J123" s="330"/>
      <c r="K123"/>
    </row>
    <row r="124" spans="1:11" s="29" customFormat="1" hidden="1" x14ac:dyDescent="0.25">
      <c r="A124" s="172">
        <v>32262</v>
      </c>
      <c r="B124" s="165">
        <v>46063</v>
      </c>
      <c r="C124" s="36">
        <v>46056</v>
      </c>
      <c r="D124" s="133">
        <v>333284</v>
      </c>
      <c r="E124" s="56">
        <v>20079.509999999998</v>
      </c>
      <c r="F124" s="35" t="s">
        <v>117</v>
      </c>
      <c r="G124" s="40" t="s">
        <v>156</v>
      </c>
      <c r="H124" s="35" t="s">
        <v>224</v>
      </c>
      <c r="I124" s="10" t="str">
        <f>A124&amp;TEXT(B126,"mmm-yy")</f>
        <v>32262Feb-26</v>
      </c>
      <c r="J124" s="58"/>
      <c r="K124" s="58"/>
    </row>
    <row r="125" spans="1:11" s="29" customFormat="1" hidden="1" x14ac:dyDescent="0.25">
      <c r="A125" s="172">
        <v>32262</v>
      </c>
      <c r="B125" s="165">
        <v>46077</v>
      </c>
      <c r="C125" s="164">
        <v>46070</v>
      </c>
      <c r="D125" s="172">
        <v>333421</v>
      </c>
      <c r="E125" s="55">
        <v>19241.86</v>
      </c>
      <c r="F125" s="35" t="s">
        <v>117</v>
      </c>
      <c r="G125" s="40" t="s">
        <v>156</v>
      </c>
      <c r="H125" s="35" t="s">
        <v>225</v>
      </c>
      <c r="I125" s="10" t="str">
        <f>A125&amp;TEXT(B127,"mmm-yy")</f>
        <v>32262Feb-26</v>
      </c>
      <c r="J125" s="11"/>
      <c r="K125" s="11"/>
    </row>
    <row r="126" spans="1:11" s="29" customFormat="1" hidden="1" x14ac:dyDescent="0.25">
      <c r="A126" s="172">
        <v>42261</v>
      </c>
      <c r="B126" s="30">
        <v>46077</v>
      </c>
      <c r="C126" s="164">
        <v>46070</v>
      </c>
      <c r="D126" s="133">
        <v>333421</v>
      </c>
      <c r="E126" s="55">
        <v>3416.43</v>
      </c>
      <c r="F126" s="35" t="s">
        <v>117</v>
      </c>
      <c r="G126" s="40" t="s">
        <v>176</v>
      </c>
      <c r="H126" s="165" t="s">
        <v>226</v>
      </c>
      <c r="I126" s="10" t="str">
        <f t="shared" ref="I126:I157" si="5">A126&amp;TEXT(B126,"mmm-yy")</f>
        <v>42261Feb-26</v>
      </c>
      <c r="J126" s="57"/>
      <c r="K126" s="57"/>
    </row>
    <row r="127" spans="1:11" s="29" customFormat="1" hidden="1" x14ac:dyDescent="0.25">
      <c r="A127" s="172">
        <v>97667</v>
      </c>
      <c r="B127" s="30">
        <v>46079</v>
      </c>
      <c r="C127" s="36">
        <v>46043</v>
      </c>
      <c r="D127" s="133">
        <v>333457</v>
      </c>
      <c r="E127" s="56">
        <v>362.18</v>
      </c>
      <c r="F127" s="35" t="s">
        <v>158</v>
      </c>
      <c r="G127" s="40" t="s">
        <v>230</v>
      </c>
      <c r="H127" s="165" t="s">
        <v>229</v>
      </c>
      <c r="I127" s="29" t="str">
        <f t="shared" si="5"/>
        <v>97667Feb-26</v>
      </c>
      <c r="J127" s="57"/>
      <c r="K127" s="57"/>
    </row>
    <row r="128" spans="1:11" s="29" customFormat="1" hidden="1" x14ac:dyDescent="0.25">
      <c r="A128" s="172">
        <v>7760</v>
      </c>
      <c r="B128" s="30">
        <v>46063</v>
      </c>
      <c r="C128" s="164">
        <v>46056</v>
      </c>
      <c r="D128" s="173">
        <v>333354</v>
      </c>
      <c r="E128" s="55">
        <v>879.99</v>
      </c>
      <c r="F128" s="35" t="s">
        <v>195</v>
      </c>
      <c r="G128" s="35" t="s">
        <v>196</v>
      </c>
      <c r="H128" s="165"/>
      <c r="I128" s="10" t="str">
        <f t="shared" si="5"/>
        <v>7760Feb-26</v>
      </c>
      <c r="J128" s="57"/>
      <c r="K128" s="57"/>
    </row>
    <row r="129" spans="1:11" s="29" customFormat="1" hidden="1" x14ac:dyDescent="0.25">
      <c r="A129" s="324">
        <v>97060</v>
      </c>
      <c r="B129" s="325">
        <v>46063</v>
      </c>
      <c r="C129" s="326">
        <v>46057</v>
      </c>
      <c r="D129" s="327">
        <v>333355</v>
      </c>
      <c r="E129" s="328">
        <v>3808</v>
      </c>
      <c r="F129" s="35" t="s">
        <v>232</v>
      </c>
      <c r="G129" s="40" t="s">
        <v>231</v>
      </c>
      <c r="H129" s="165" t="s">
        <v>233</v>
      </c>
      <c r="I129" s="329" t="str">
        <f t="shared" si="5"/>
        <v>97060Feb-26</v>
      </c>
      <c r="J129" s="57"/>
      <c r="K129" s="57"/>
    </row>
    <row r="130" spans="1:11" s="29" customFormat="1" x14ac:dyDescent="0.25">
      <c r="A130" s="172">
        <v>2263</v>
      </c>
      <c r="B130" s="165">
        <v>46106</v>
      </c>
      <c r="C130" s="164">
        <v>46098</v>
      </c>
      <c r="D130" s="173">
        <v>333756</v>
      </c>
      <c r="E130" s="55">
        <v>13452.49</v>
      </c>
      <c r="F130" s="35" t="s">
        <v>107</v>
      </c>
      <c r="G130" s="40" t="s">
        <v>156</v>
      </c>
      <c r="H130" s="165"/>
      <c r="I130" s="10" t="str">
        <f t="shared" si="5"/>
        <v>2263Mar-26</v>
      </c>
      <c r="J130" s="57"/>
      <c r="K130" s="57"/>
    </row>
    <row r="131" spans="1:11" s="29" customFormat="1" x14ac:dyDescent="0.25">
      <c r="A131" s="172">
        <v>26060</v>
      </c>
      <c r="B131" s="165">
        <v>46091</v>
      </c>
      <c r="C131" s="36">
        <v>46084</v>
      </c>
      <c r="D131" s="172">
        <v>333537</v>
      </c>
      <c r="E131" s="56">
        <v>75</v>
      </c>
      <c r="F131" s="35" t="s">
        <v>157</v>
      </c>
      <c r="G131" s="40" t="s">
        <v>179</v>
      </c>
      <c r="H131" s="165" t="s">
        <v>183</v>
      </c>
      <c r="I131" s="29" t="str">
        <f t="shared" si="5"/>
        <v>26060Mar-26</v>
      </c>
      <c r="J131" s="57"/>
      <c r="K131" s="57"/>
    </row>
    <row r="132" spans="1:11" s="29" customFormat="1" x14ac:dyDescent="0.25">
      <c r="A132" s="172">
        <v>41360</v>
      </c>
      <c r="B132" s="30">
        <v>46091</v>
      </c>
      <c r="C132" s="164">
        <v>46084</v>
      </c>
      <c r="D132" s="172">
        <v>333537</v>
      </c>
      <c r="E132" s="55">
        <v>105.49</v>
      </c>
      <c r="F132" s="35" t="s">
        <v>157</v>
      </c>
      <c r="G132" s="40" t="s">
        <v>184</v>
      </c>
      <c r="H132" s="165"/>
      <c r="I132" s="10" t="str">
        <f t="shared" si="5"/>
        <v>41360Mar-26</v>
      </c>
      <c r="J132"/>
      <c r="K132"/>
    </row>
    <row r="133" spans="1:11" s="29" customFormat="1" x14ac:dyDescent="0.25">
      <c r="A133" s="172">
        <v>42060</v>
      </c>
      <c r="B133" s="164">
        <v>46091</v>
      </c>
      <c r="C133" s="164">
        <v>46084</v>
      </c>
      <c r="D133" s="173">
        <v>333543</v>
      </c>
      <c r="E133" s="55">
        <v>4747</v>
      </c>
      <c r="F133" s="40" t="s">
        <v>205</v>
      </c>
      <c r="G133" s="40" t="s">
        <v>237</v>
      </c>
      <c r="H133" s="165"/>
      <c r="I133" s="10" t="str">
        <f t="shared" si="5"/>
        <v>42060Mar-26</v>
      </c>
      <c r="J133" s="11"/>
      <c r="K133" s="11"/>
    </row>
    <row r="134" spans="1:11" s="29" customFormat="1" x14ac:dyDescent="0.25">
      <c r="A134" s="172">
        <v>42261</v>
      </c>
      <c r="B134" s="164">
        <v>46106</v>
      </c>
      <c r="C134" s="168">
        <v>46098</v>
      </c>
      <c r="D134" s="173">
        <v>333692</v>
      </c>
      <c r="E134" s="56">
        <v>1558.39</v>
      </c>
      <c r="F134" s="40" t="s">
        <v>117</v>
      </c>
      <c r="G134" s="40" t="s">
        <v>176</v>
      </c>
      <c r="H134" s="35"/>
      <c r="I134" s="29" t="str">
        <f t="shared" si="5"/>
        <v>42261Mar-26</v>
      </c>
      <c r="J134" s="11"/>
      <c r="K134" s="11"/>
    </row>
    <row r="135" spans="1:11" s="29" customFormat="1" x14ac:dyDescent="0.25">
      <c r="A135" s="172">
        <v>97060</v>
      </c>
      <c r="B135" s="164">
        <v>46106</v>
      </c>
      <c r="C135" s="36">
        <v>46098</v>
      </c>
      <c r="D135" s="173">
        <v>333756</v>
      </c>
      <c r="E135" s="56">
        <v>500</v>
      </c>
      <c r="F135" s="40" t="s">
        <v>107</v>
      </c>
      <c r="G135" s="40" t="s">
        <v>231</v>
      </c>
      <c r="H135" s="165" t="s">
        <v>238</v>
      </c>
      <c r="I135" s="29" t="str">
        <f t="shared" si="5"/>
        <v>97060Mar-26</v>
      </c>
      <c r="J135"/>
      <c r="K135"/>
    </row>
    <row r="136" spans="1:11" s="29" customFormat="1" x14ac:dyDescent="0.25">
      <c r="A136" s="172">
        <v>10060</v>
      </c>
      <c r="B136" s="164">
        <v>46094</v>
      </c>
      <c r="C136" s="168"/>
      <c r="D136" s="173">
        <v>59842</v>
      </c>
      <c r="E136" s="56">
        <v>2045.4</v>
      </c>
      <c r="F136" s="40" t="s">
        <v>157</v>
      </c>
      <c r="G136" s="40" t="s">
        <v>159</v>
      </c>
      <c r="H136" s="35"/>
      <c r="I136" s="10" t="str">
        <f t="shared" si="5"/>
        <v>10060Mar-26</v>
      </c>
      <c r="J136" s="62"/>
      <c r="K136" s="62"/>
    </row>
    <row r="137" spans="1:11" s="29" customFormat="1" x14ac:dyDescent="0.25">
      <c r="A137" s="172">
        <v>10060</v>
      </c>
      <c r="B137" s="164">
        <v>46108</v>
      </c>
      <c r="C137" s="36"/>
      <c r="D137" s="133">
        <v>59983</v>
      </c>
      <c r="E137" s="55">
        <v>2045.4</v>
      </c>
      <c r="F137" s="40" t="s">
        <v>157</v>
      </c>
      <c r="G137" s="35" t="s">
        <v>159</v>
      </c>
      <c r="H137" s="35"/>
      <c r="I137" s="29" t="str">
        <f t="shared" si="5"/>
        <v>10060Mar-26</v>
      </c>
      <c r="J137" s="57"/>
      <c r="K137" s="57"/>
    </row>
    <row r="138" spans="1:11" s="29" customFormat="1" x14ac:dyDescent="0.25">
      <c r="A138" s="172">
        <v>10200</v>
      </c>
      <c r="B138" s="30">
        <v>46094</v>
      </c>
      <c r="C138" s="36"/>
      <c r="D138" s="133">
        <v>59842</v>
      </c>
      <c r="E138" s="56">
        <v>50</v>
      </c>
      <c r="F138" s="40" t="s">
        <v>157</v>
      </c>
      <c r="G138" s="35" t="s">
        <v>162</v>
      </c>
      <c r="H138" s="165"/>
      <c r="I138" s="29" t="str">
        <f t="shared" si="5"/>
        <v>10200Mar-26</v>
      </c>
      <c r="J138"/>
      <c r="K138"/>
    </row>
    <row r="139" spans="1:11" s="29" customFormat="1" x14ac:dyDescent="0.25">
      <c r="A139" s="172">
        <v>11000</v>
      </c>
      <c r="B139" s="164">
        <v>46094</v>
      </c>
      <c r="C139" s="36"/>
      <c r="D139" s="173">
        <v>59842</v>
      </c>
      <c r="E139" s="56">
        <v>150.54</v>
      </c>
      <c r="F139" s="40" t="s">
        <v>157</v>
      </c>
      <c r="G139" s="35" t="s">
        <v>163</v>
      </c>
      <c r="H139" s="165"/>
      <c r="I139" s="29" t="str">
        <f t="shared" si="5"/>
        <v>11000Mar-26</v>
      </c>
      <c r="J139"/>
      <c r="K139"/>
    </row>
    <row r="140" spans="1:11" s="29" customFormat="1" x14ac:dyDescent="0.25">
      <c r="A140" s="172">
        <v>11000</v>
      </c>
      <c r="B140" s="164">
        <v>46108</v>
      </c>
      <c r="C140" s="36"/>
      <c r="D140" s="133">
        <v>59983</v>
      </c>
      <c r="E140" s="56">
        <v>146.72</v>
      </c>
      <c r="F140" s="40" t="s">
        <v>157</v>
      </c>
      <c r="G140" s="35" t="s">
        <v>163</v>
      </c>
      <c r="H140" s="165"/>
      <c r="I140" s="29" t="str">
        <f t="shared" si="5"/>
        <v>11000Mar-26</v>
      </c>
      <c r="J140"/>
      <c r="K140"/>
    </row>
    <row r="141" spans="1:11" s="29" customFormat="1" x14ac:dyDescent="0.25">
      <c r="A141" s="172">
        <v>11000</v>
      </c>
      <c r="B141" s="164">
        <v>46094</v>
      </c>
      <c r="C141" s="36"/>
      <c r="D141" s="173">
        <v>59842</v>
      </c>
      <c r="E141" s="56">
        <v>197.81</v>
      </c>
      <c r="F141" s="40" t="s">
        <v>157</v>
      </c>
      <c r="G141" s="35" t="s">
        <v>164</v>
      </c>
      <c r="H141" s="165"/>
      <c r="I141" s="29" t="str">
        <f t="shared" si="5"/>
        <v>11000Mar-26</v>
      </c>
      <c r="J141"/>
      <c r="K141"/>
    </row>
    <row r="142" spans="1:11" s="29" customFormat="1" x14ac:dyDescent="0.25">
      <c r="A142" s="172">
        <v>11000</v>
      </c>
      <c r="B142" s="164">
        <v>46108</v>
      </c>
      <c r="C142" s="36"/>
      <c r="D142" s="133">
        <v>59983</v>
      </c>
      <c r="E142" s="56">
        <v>193.09</v>
      </c>
      <c r="F142" s="40" t="s">
        <v>157</v>
      </c>
      <c r="G142" s="35" t="s">
        <v>164</v>
      </c>
      <c r="H142" s="165"/>
      <c r="I142" s="29" t="str">
        <f t="shared" si="5"/>
        <v>11000Mar-26</v>
      </c>
      <c r="J142"/>
      <c r="K142"/>
    </row>
    <row r="143" spans="1:11" s="29" customFormat="1" x14ac:dyDescent="0.25">
      <c r="A143" s="172">
        <v>11000</v>
      </c>
      <c r="B143" s="164">
        <v>46094</v>
      </c>
      <c r="C143" s="36"/>
      <c r="D143" s="173">
        <v>59842</v>
      </c>
      <c r="E143" s="56">
        <v>637.6</v>
      </c>
      <c r="F143" s="40" t="s">
        <v>157</v>
      </c>
      <c r="G143" s="35" t="s">
        <v>165</v>
      </c>
      <c r="H143" s="165"/>
      <c r="I143" s="29" t="str">
        <f t="shared" si="5"/>
        <v>11000Mar-26</v>
      </c>
      <c r="J143"/>
      <c r="K143"/>
    </row>
    <row r="144" spans="1:11" s="29" customFormat="1" x14ac:dyDescent="0.25">
      <c r="A144" s="172">
        <v>11000</v>
      </c>
      <c r="B144" s="164">
        <v>46108</v>
      </c>
      <c r="C144" s="164"/>
      <c r="D144" s="133">
        <v>59983</v>
      </c>
      <c r="E144" s="55">
        <v>652.77</v>
      </c>
      <c r="F144" s="40" t="s">
        <v>157</v>
      </c>
      <c r="G144" s="40" t="s">
        <v>165</v>
      </c>
      <c r="H144" s="165"/>
      <c r="I144" s="10" t="str">
        <f t="shared" si="5"/>
        <v>11000Mar-26</v>
      </c>
      <c r="J144" s="11"/>
      <c r="K144" s="11"/>
    </row>
    <row r="145" spans="1:11" s="29" customFormat="1" x14ac:dyDescent="0.25">
      <c r="A145" s="172">
        <v>7760</v>
      </c>
      <c r="B145" s="30">
        <v>46084</v>
      </c>
      <c r="C145" s="36">
        <v>46084</v>
      </c>
      <c r="D145" s="172">
        <v>333632</v>
      </c>
      <c r="E145" s="56">
        <v>879.99</v>
      </c>
      <c r="F145" s="40" t="s">
        <v>195</v>
      </c>
      <c r="G145" s="40" t="s">
        <v>196</v>
      </c>
      <c r="H145" s="165"/>
      <c r="I145" s="29" t="str">
        <f t="shared" si="5"/>
        <v>7760Mar-26</v>
      </c>
      <c r="J145"/>
      <c r="K145"/>
    </row>
    <row r="146" spans="1:11" s="29" customFormat="1" x14ac:dyDescent="0.25">
      <c r="A146" s="172">
        <v>42061</v>
      </c>
      <c r="B146" s="164">
        <v>46091</v>
      </c>
      <c r="C146" s="164">
        <v>46084</v>
      </c>
      <c r="D146" s="173">
        <v>333543</v>
      </c>
      <c r="E146" s="56">
        <v>500</v>
      </c>
      <c r="F146" s="40" t="s">
        <v>205</v>
      </c>
      <c r="G146" s="35" t="s">
        <v>240</v>
      </c>
      <c r="H146" s="165"/>
      <c r="I146" s="29" t="str">
        <f t="shared" si="5"/>
        <v>42061Mar-26</v>
      </c>
      <c r="J146"/>
      <c r="K146"/>
    </row>
    <row r="147" spans="1:11" s="29" customFormat="1" x14ac:dyDescent="0.25">
      <c r="A147" s="172"/>
      <c r="B147" s="30"/>
      <c r="C147" s="36"/>
      <c r="D147" s="133"/>
      <c r="E147" s="56"/>
      <c r="F147" s="40"/>
      <c r="G147" s="40"/>
      <c r="H147" s="165"/>
      <c r="I147" s="29" t="str">
        <f t="shared" si="5"/>
        <v>Jan-00</v>
      </c>
      <c r="J147"/>
      <c r="K147"/>
    </row>
    <row r="148" spans="1:11" s="29" customFormat="1" x14ac:dyDescent="0.25">
      <c r="A148" s="172"/>
      <c r="B148" s="169"/>
      <c r="C148" s="36"/>
      <c r="D148" s="133"/>
      <c r="E148" s="56"/>
      <c r="F148" s="40"/>
      <c r="G148" s="35"/>
      <c r="H148" s="165"/>
      <c r="I148" s="29" t="str">
        <f t="shared" si="5"/>
        <v>Jan-00</v>
      </c>
      <c r="J148" s="11"/>
      <c r="K148" s="11"/>
    </row>
    <row r="149" spans="1:11" s="29" customFormat="1" x14ac:dyDescent="0.25">
      <c r="A149" s="172"/>
      <c r="B149" s="30"/>
      <c r="C149" s="36"/>
      <c r="D149" s="133"/>
      <c r="E149" s="56"/>
      <c r="F149" s="40"/>
      <c r="G149" s="40"/>
      <c r="H149" s="165"/>
      <c r="I149" s="29" t="str">
        <f t="shared" si="5"/>
        <v>Jan-00</v>
      </c>
      <c r="J149"/>
      <c r="K149"/>
    </row>
    <row r="150" spans="1:11" s="29" customFormat="1" x14ac:dyDescent="0.25">
      <c r="A150" s="172"/>
      <c r="B150" s="30"/>
      <c r="C150" s="164"/>
      <c r="D150" s="133"/>
      <c r="E150" s="55"/>
      <c r="F150" s="40"/>
      <c r="G150" s="40"/>
      <c r="H150" s="165"/>
      <c r="I150" s="29" t="str">
        <f t="shared" si="5"/>
        <v>Jan-00</v>
      </c>
      <c r="J150"/>
      <c r="K150"/>
    </row>
    <row r="151" spans="1:11" s="29" customFormat="1" x14ac:dyDescent="0.25">
      <c r="A151" s="172"/>
      <c r="B151" s="30"/>
      <c r="C151" s="36"/>
      <c r="D151" s="172"/>
      <c r="E151" s="56"/>
      <c r="F151" s="40"/>
      <c r="G151" s="40"/>
      <c r="H151" s="165"/>
      <c r="I151" s="29" t="str">
        <f t="shared" si="5"/>
        <v>Jan-00</v>
      </c>
      <c r="J151"/>
      <c r="K151"/>
    </row>
    <row r="152" spans="1:11" s="29" customFormat="1" x14ac:dyDescent="0.25">
      <c r="A152" s="172"/>
      <c r="B152" s="30"/>
      <c r="C152" s="36"/>
      <c r="D152" s="133"/>
      <c r="E152" s="56"/>
      <c r="F152" s="40"/>
      <c r="G152" s="35"/>
      <c r="H152" s="165"/>
      <c r="I152" s="29" t="str">
        <f t="shared" si="5"/>
        <v>Jan-00</v>
      </c>
      <c r="J152"/>
      <c r="K152"/>
    </row>
    <row r="153" spans="1:11" s="29" customFormat="1" x14ac:dyDescent="0.25">
      <c r="A153" s="172"/>
      <c r="B153" s="30"/>
      <c r="C153" s="36"/>
      <c r="D153" s="133"/>
      <c r="E153" s="56"/>
      <c r="F153" s="40"/>
      <c r="G153" s="40"/>
      <c r="H153" s="165"/>
      <c r="I153" s="29" t="str">
        <f t="shared" si="5"/>
        <v>Jan-00</v>
      </c>
      <c r="J153"/>
      <c r="K153"/>
    </row>
    <row r="154" spans="1:11" s="29" customFormat="1" x14ac:dyDescent="0.25">
      <c r="A154" s="172"/>
      <c r="B154" s="169"/>
      <c r="C154" s="36"/>
      <c r="D154" s="133"/>
      <c r="E154" s="56"/>
      <c r="F154" s="40"/>
      <c r="G154" s="35"/>
      <c r="H154" s="165"/>
      <c r="I154" s="29" t="str">
        <f t="shared" si="5"/>
        <v>Jan-00</v>
      </c>
      <c r="J154"/>
      <c r="K154"/>
    </row>
    <row r="155" spans="1:11" s="29" customFormat="1" x14ac:dyDescent="0.25">
      <c r="A155" s="172"/>
      <c r="B155" s="30"/>
      <c r="C155" s="36"/>
      <c r="D155" s="133"/>
      <c r="E155" s="56"/>
      <c r="F155" s="40"/>
      <c r="G155" s="40"/>
      <c r="H155" s="165"/>
      <c r="I155" s="10" t="str">
        <f t="shared" si="5"/>
        <v>Jan-00</v>
      </c>
      <c r="J155"/>
      <c r="K155"/>
    </row>
    <row r="156" spans="1:11" s="29" customFormat="1" x14ac:dyDescent="0.25">
      <c r="A156" s="172"/>
      <c r="B156" s="30"/>
      <c r="C156" s="36"/>
      <c r="D156" s="133"/>
      <c r="E156" s="56"/>
      <c r="F156" s="35"/>
      <c r="G156" s="35"/>
      <c r="H156" s="165"/>
      <c r="I156" s="29" t="str">
        <f t="shared" si="5"/>
        <v>Jan-00</v>
      </c>
      <c r="J156"/>
      <c r="K156"/>
    </row>
    <row r="157" spans="1:11" s="29" customFormat="1" x14ac:dyDescent="0.25">
      <c r="A157" s="172"/>
      <c r="B157" s="30"/>
      <c r="C157" s="36"/>
      <c r="D157" s="133"/>
      <c r="E157" s="56"/>
      <c r="F157" s="40"/>
      <c r="G157" s="40"/>
      <c r="H157" s="35"/>
      <c r="I157" s="29" t="str">
        <f t="shared" si="5"/>
        <v>Jan-00</v>
      </c>
      <c r="J157" s="11"/>
      <c r="K157" s="11"/>
    </row>
    <row r="158" spans="1:11" s="29" customFormat="1" x14ac:dyDescent="0.25">
      <c r="A158" s="172"/>
      <c r="B158" s="30"/>
      <c r="C158" s="164"/>
      <c r="D158" s="133"/>
      <c r="E158" s="55"/>
      <c r="F158" s="40"/>
      <c r="G158" s="40"/>
      <c r="H158" s="35"/>
      <c r="I158" s="10" t="str">
        <f t="shared" ref="I158:I190" si="6">A158&amp;TEXT(B158,"mmm-yy")</f>
        <v>Jan-00</v>
      </c>
      <c r="J158" s="11"/>
      <c r="K158" s="11"/>
    </row>
    <row r="159" spans="1:11" s="29" customFormat="1" x14ac:dyDescent="0.25">
      <c r="A159" s="172"/>
      <c r="B159" s="30"/>
      <c r="C159" s="164"/>
      <c r="D159" s="133"/>
      <c r="E159" s="55"/>
      <c r="F159" s="40"/>
      <c r="G159" s="40"/>
      <c r="H159" s="35"/>
      <c r="I159" s="10" t="str">
        <f t="shared" si="6"/>
        <v>Jan-00</v>
      </c>
      <c r="J159" s="11"/>
      <c r="K159" s="11"/>
    </row>
    <row r="160" spans="1:11" s="29" customFormat="1" x14ac:dyDescent="0.25">
      <c r="A160" s="172"/>
      <c r="B160" s="30"/>
      <c r="C160" s="36"/>
      <c r="D160" s="133"/>
      <c r="E160" s="56"/>
      <c r="F160" s="40"/>
      <c r="G160" s="40"/>
      <c r="H160" s="35"/>
      <c r="I160" s="29" t="str">
        <f t="shared" si="6"/>
        <v>Jan-00</v>
      </c>
      <c r="J160"/>
      <c r="K160" s="61" t="s">
        <v>28</v>
      </c>
    </row>
    <row r="161" spans="1:11" s="29" customFormat="1" x14ac:dyDescent="0.25">
      <c r="A161" s="172"/>
      <c r="B161" s="30"/>
      <c r="C161" s="164"/>
      <c r="D161" s="133"/>
      <c r="E161" s="56"/>
      <c r="F161" s="40"/>
      <c r="G161" s="40"/>
      <c r="H161" s="35"/>
      <c r="I161" s="29" t="str">
        <f t="shared" si="6"/>
        <v>Jan-00</v>
      </c>
      <c r="J161"/>
      <c r="K161"/>
    </row>
    <row r="162" spans="1:11" s="29" customFormat="1" x14ac:dyDescent="0.25">
      <c r="A162" s="172"/>
      <c r="B162" s="30"/>
      <c r="C162" s="36"/>
      <c r="D162" s="133"/>
      <c r="E162" s="56"/>
      <c r="F162" s="40"/>
      <c r="G162" s="35"/>
      <c r="H162" s="35"/>
      <c r="I162" s="29" t="str">
        <f t="shared" si="6"/>
        <v>Jan-00</v>
      </c>
      <c r="J162"/>
      <c r="K162"/>
    </row>
    <row r="163" spans="1:11" s="29" customFormat="1" x14ac:dyDescent="0.25">
      <c r="A163" s="172"/>
      <c r="B163" s="30"/>
      <c r="C163" s="36"/>
      <c r="D163" s="133"/>
      <c r="E163" s="56"/>
      <c r="F163" s="35"/>
      <c r="G163" s="35"/>
      <c r="H163" s="165"/>
      <c r="I163" s="29" t="str">
        <f t="shared" si="6"/>
        <v>Jan-00</v>
      </c>
      <c r="J163"/>
      <c r="K163"/>
    </row>
    <row r="164" spans="1:11" s="29" customFormat="1" x14ac:dyDescent="0.25">
      <c r="A164" s="172"/>
      <c r="B164" s="30"/>
      <c r="C164" s="36"/>
      <c r="D164" s="133"/>
      <c r="E164" s="56"/>
      <c r="F164" s="35"/>
      <c r="G164" s="35"/>
      <c r="H164" s="35"/>
      <c r="I164" s="29" t="str">
        <f t="shared" si="6"/>
        <v>Jan-00</v>
      </c>
      <c r="J164" s="11"/>
      <c r="K164" s="11"/>
    </row>
    <row r="165" spans="1:11" s="29" customFormat="1" x14ac:dyDescent="0.25">
      <c r="A165" s="172"/>
      <c r="B165" s="30"/>
      <c r="C165" s="36"/>
      <c r="D165" s="133"/>
      <c r="E165" s="56"/>
      <c r="F165" s="40"/>
      <c r="G165" s="40"/>
      <c r="H165" s="35"/>
      <c r="I165" s="29" t="str">
        <f t="shared" si="6"/>
        <v>Jan-00</v>
      </c>
      <c r="J165"/>
      <c r="K165"/>
    </row>
    <row r="166" spans="1:11" s="29" customFormat="1" x14ac:dyDescent="0.25">
      <c r="A166" s="172"/>
      <c r="B166" s="30"/>
      <c r="C166" s="36"/>
      <c r="D166" s="133"/>
      <c r="E166" s="56"/>
      <c r="F166" s="35"/>
      <c r="G166" s="35"/>
      <c r="H166" s="165"/>
      <c r="I166" s="10" t="str">
        <f t="shared" si="6"/>
        <v>Jan-00</v>
      </c>
      <c r="J166" s="11"/>
      <c r="K166" s="11"/>
    </row>
    <row r="167" spans="1:11" s="29" customFormat="1" x14ac:dyDescent="0.25">
      <c r="A167" s="172"/>
      <c r="B167" s="30"/>
      <c r="C167" s="164"/>
      <c r="D167" s="133"/>
      <c r="E167" s="56"/>
      <c r="F167" s="40"/>
      <c r="G167" s="35"/>
      <c r="H167" s="35"/>
      <c r="I167" s="29" t="str">
        <f t="shared" si="6"/>
        <v>Jan-00</v>
      </c>
      <c r="J167" s="11"/>
      <c r="K167" s="11"/>
    </row>
    <row r="168" spans="1:11" s="29" customFormat="1" x14ac:dyDescent="0.25">
      <c r="A168" s="172"/>
      <c r="B168" s="30"/>
      <c r="C168" s="36"/>
      <c r="D168" s="133"/>
      <c r="E168" s="56"/>
      <c r="F168" s="35"/>
      <c r="G168" s="35"/>
      <c r="H168" s="165"/>
      <c r="I168" s="29" t="str">
        <f t="shared" si="6"/>
        <v>Jan-00</v>
      </c>
      <c r="J168"/>
      <c r="K168"/>
    </row>
    <row r="169" spans="1:11" s="29" customFormat="1" x14ac:dyDescent="0.25">
      <c r="A169" s="172"/>
      <c r="B169" s="30"/>
      <c r="C169" s="164"/>
      <c r="D169" s="133"/>
      <c r="E169" s="56"/>
      <c r="F169" s="40"/>
      <c r="G169" s="35"/>
      <c r="H169" s="35"/>
      <c r="I169" s="29" t="str">
        <f t="shared" si="6"/>
        <v>Jan-00</v>
      </c>
      <c r="J169" s="11"/>
      <c r="K169" s="11"/>
    </row>
    <row r="170" spans="1:11" s="29" customFormat="1" x14ac:dyDescent="0.25">
      <c r="A170" s="172"/>
      <c r="B170" s="30"/>
      <c r="C170" s="164"/>
      <c r="D170" s="133"/>
      <c r="E170" s="56"/>
      <c r="F170" s="40"/>
      <c r="G170" s="35"/>
      <c r="H170" s="35"/>
      <c r="I170" s="29" t="str">
        <f t="shared" si="6"/>
        <v>Jan-00</v>
      </c>
      <c r="J170"/>
      <c r="K170"/>
    </row>
    <row r="171" spans="1:11" s="29" customFormat="1" x14ac:dyDescent="0.25">
      <c r="A171" s="172"/>
      <c r="B171" s="30"/>
      <c r="C171" s="36"/>
      <c r="D171" s="133"/>
      <c r="E171" s="56"/>
      <c r="F171" s="40"/>
      <c r="G171" s="35"/>
      <c r="H171" s="35"/>
      <c r="I171" s="29" t="str">
        <f t="shared" si="6"/>
        <v>Jan-00</v>
      </c>
      <c r="J171"/>
      <c r="K171"/>
    </row>
    <row r="172" spans="1:11" s="29" customFormat="1" x14ac:dyDescent="0.25">
      <c r="A172" s="172"/>
      <c r="B172" s="30"/>
      <c r="C172" s="36"/>
      <c r="D172" s="133"/>
      <c r="E172" s="56"/>
      <c r="F172" s="35"/>
      <c r="G172" s="35"/>
      <c r="H172" s="35"/>
      <c r="I172" s="29" t="str">
        <f t="shared" si="6"/>
        <v>Jan-00</v>
      </c>
      <c r="J172"/>
      <c r="K172"/>
    </row>
    <row r="173" spans="1:11" s="29" customFormat="1" x14ac:dyDescent="0.25">
      <c r="A173" s="172"/>
      <c r="B173" s="30"/>
      <c r="C173" s="36"/>
      <c r="D173" s="133"/>
      <c r="E173" s="56"/>
      <c r="F173" s="35"/>
      <c r="G173" s="35"/>
      <c r="H173" s="35"/>
      <c r="I173" s="29" t="str">
        <f t="shared" si="6"/>
        <v>Jan-00</v>
      </c>
      <c r="J173"/>
      <c r="K173"/>
    </row>
    <row r="174" spans="1:11" s="29" customFormat="1" x14ac:dyDescent="0.25">
      <c r="A174" s="172"/>
      <c r="B174" s="30"/>
      <c r="C174" s="36"/>
      <c r="D174" s="133"/>
      <c r="E174" s="56"/>
      <c r="F174" s="35"/>
      <c r="G174" s="35"/>
      <c r="H174" s="35"/>
      <c r="I174" s="29" t="str">
        <f t="shared" si="6"/>
        <v>Jan-00</v>
      </c>
      <c r="J174" s="11"/>
      <c r="K174" s="11"/>
    </row>
    <row r="175" spans="1:11" s="37" customFormat="1" x14ac:dyDescent="0.25">
      <c r="A175" s="172"/>
      <c r="B175" s="169"/>
      <c r="C175" s="36"/>
      <c r="D175" s="133"/>
      <c r="E175" s="56"/>
      <c r="F175" s="40"/>
      <c r="G175" s="35"/>
      <c r="H175" s="35"/>
      <c r="I175" s="29" t="str">
        <f t="shared" si="6"/>
        <v>Jan-00</v>
      </c>
      <c r="J175"/>
      <c r="K175"/>
    </row>
    <row r="176" spans="1:11" s="29" customFormat="1" x14ac:dyDescent="0.25">
      <c r="A176" s="172"/>
      <c r="B176" s="30"/>
      <c r="C176" s="36"/>
      <c r="D176" s="133"/>
      <c r="E176" s="56"/>
      <c r="F176" s="40"/>
      <c r="G176" s="35"/>
      <c r="H176" s="35"/>
      <c r="I176" s="29" t="str">
        <f t="shared" si="6"/>
        <v>Jan-00</v>
      </c>
      <c r="J176"/>
      <c r="K176"/>
    </row>
    <row r="177" spans="1:11" s="29" customFormat="1" x14ac:dyDescent="0.25">
      <c r="A177" s="172"/>
      <c r="B177" s="30"/>
      <c r="C177" s="164"/>
      <c r="D177" s="133"/>
      <c r="E177" s="55"/>
      <c r="F177" s="40"/>
      <c r="G177" s="35"/>
      <c r="H177" s="35"/>
      <c r="I177" s="10" t="str">
        <f t="shared" si="6"/>
        <v>Jan-00</v>
      </c>
      <c r="J177"/>
      <c r="K177"/>
    </row>
    <row r="178" spans="1:11" s="29" customFormat="1" x14ac:dyDescent="0.25">
      <c r="A178" s="172"/>
      <c r="B178" s="30"/>
      <c r="C178" s="36"/>
      <c r="D178" s="133"/>
      <c r="E178" s="56"/>
      <c r="F178" s="40"/>
      <c r="G178" s="35"/>
      <c r="H178" s="35"/>
      <c r="I178" s="29" t="str">
        <f t="shared" si="6"/>
        <v>Jan-00</v>
      </c>
      <c r="J178"/>
      <c r="K178"/>
    </row>
    <row r="179" spans="1:11" s="29" customFormat="1" x14ac:dyDescent="0.25">
      <c r="A179" s="172"/>
      <c r="B179" s="30"/>
      <c r="C179" s="164"/>
      <c r="D179" s="173"/>
      <c r="E179" s="55"/>
      <c r="F179" s="40"/>
      <c r="G179" s="35"/>
      <c r="H179" s="35"/>
      <c r="I179" s="10" t="str">
        <f t="shared" si="6"/>
        <v>Jan-00</v>
      </c>
      <c r="J179" s="15"/>
      <c r="K179" s="15"/>
    </row>
    <row r="180" spans="1:11" s="29" customFormat="1" x14ac:dyDescent="0.25">
      <c r="A180" s="172"/>
      <c r="B180" s="30"/>
      <c r="C180" s="36"/>
      <c r="D180" s="133"/>
      <c r="E180" s="56"/>
      <c r="F180" s="40"/>
      <c r="G180" s="40"/>
      <c r="H180" s="35"/>
      <c r="I180" s="29" t="str">
        <f t="shared" si="6"/>
        <v>Jan-00</v>
      </c>
      <c r="J180"/>
      <c r="K180"/>
    </row>
    <row r="181" spans="1:11" s="29" customFormat="1" x14ac:dyDescent="0.25">
      <c r="A181" s="172"/>
      <c r="B181" s="30"/>
      <c r="C181" s="36"/>
      <c r="D181" s="133"/>
      <c r="E181" s="56"/>
      <c r="F181" s="40"/>
      <c r="G181" s="40"/>
      <c r="H181" s="35"/>
      <c r="I181" s="29" t="str">
        <f t="shared" si="6"/>
        <v>Jan-00</v>
      </c>
      <c r="J181" s="11"/>
      <c r="K181" s="11"/>
    </row>
    <row r="182" spans="1:11" s="29" customFormat="1" x14ac:dyDescent="0.25">
      <c r="A182" s="172"/>
      <c r="B182" s="30"/>
      <c r="C182" s="36"/>
      <c r="D182" s="133"/>
      <c r="E182" s="56"/>
      <c r="F182" s="40"/>
      <c r="G182" s="35"/>
      <c r="H182" s="35"/>
      <c r="I182" s="29" t="str">
        <f t="shared" si="6"/>
        <v>Jan-00</v>
      </c>
      <c r="J182"/>
      <c r="K182"/>
    </row>
    <row r="183" spans="1:11" s="29" customFormat="1" x14ac:dyDescent="0.25">
      <c r="A183" s="172"/>
      <c r="B183" s="30"/>
      <c r="C183" s="36"/>
      <c r="D183" s="133"/>
      <c r="E183" s="56"/>
      <c r="F183" s="40"/>
      <c r="G183" s="40"/>
      <c r="H183" s="35"/>
      <c r="I183" s="29" t="str">
        <f t="shared" si="6"/>
        <v>Jan-00</v>
      </c>
      <c r="J183"/>
      <c r="K183"/>
    </row>
    <row r="184" spans="1:11" s="37" customFormat="1" x14ac:dyDescent="0.25">
      <c r="A184" s="172"/>
      <c r="B184" s="30"/>
      <c r="C184" s="36"/>
      <c r="D184" s="133"/>
      <c r="E184" s="56"/>
      <c r="F184" s="40"/>
      <c r="G184" s="35"/>
      <c r="H184" s="35"/>
      <c r="I184" s="29" t="str">
        <f t="shared" si="6"/>
        <v>Jan-00</v>
      </c>
      <c r="J184"/>
      <c r="K184"/>
    </row>
    <row r="185" spans="1:11" s="29" customFormat="1" x14ac:dyDescent="0.25">
      <c r="A185" s="172"/>
      <c r="B185" s="30"/>
      <c r="C185" s="164"/>
      <c r="D185" s="133"/>
      <c r="E185" s="55"/>
      <c r="F185" s="40"/>
      <c r="G185" s="35"/>
      <c r="H185" s="35"/>
      <c r="I185" s="10" t="str">
        <f t="shared" si="6"/>
        <v>Jan-00</v>
      </c>
      <c r="J185"/>
      <c r="K185"/>
    </row>
    <row r="186" spans="1:11" s="29" customFormat="1" x14ac:dyDescent="0.25">
      <c r="A186" s="172"/>
      <c r="B186" s="30"/>
      <c r="C186" s="36"/>
      <c r="D186" s="133"/>
      <c r="E186" s="56"/>
      <c r="F186" s="40"/>
      <c r="G186" s="40"/>
      <c r="H186" s="35"/>
      <c r="I186" s="29" t="str">
        <f t="shared" si="6"/>
        <v>Jan-00</v>
      </c>
      <c r="J186"/>
      <c r="K186"/>
    </row>
    <row r="187" spans="1:11" s="29" customFormat="1" x14ac:dyDescent="0.25">
      <c r="A187" s="172"/>
      <c r="B187" s="30"/>
      <c r="C187" s="164"/>
      <c r="D187" s="133"/>
      <c r="E187" s="55"/>
      <c r="F187" s="40"/>
      <c r="G187" s="35"/>
      <c r="H187" s="35"/>
      <c r="I187" s="10" t="str">
        <f t="shared" si="6"/>
        <v>Jan-00</v>
      </c>
      <c r="J187" s="11"/>
      <c r="K187" s="11"/>
    </row>
    <row r="188" spans="1:11" s="29" customFormat="1" x14ac:dyDescent="0.25">
      <c r="A188" s="172"/>
      <c r="B188" s="30"/>
      <c r="C188" s="36"/>
      <c r="D188" s="173"/>
      <c r="E188" s="56"/>
      <c r="F188" s="40"/>
      <c r="G188" s="35"/>
      <c r="H188" s="35"/>
      <c r="I188" s="29" t="str">
        <f t="shared" si="6"/>
        <v>Jan-00</v>
      </c>
      <c r="J188"/>
      <c r="K188"/>
    </row>
    <row r="189" spans="1:11" s="29" customFormat="1" x14ac:dyDescent="0.25">
      <c r="A189" s="172"/>
      <c r="B189" s="30"/>
      <c r="C189" s="36"/>
      <c r="D189" s="133"/>
      <c r="E189" s="56"/>
      <c r="F189" s="40"/>
      <c r="G189" s="40"/>
      <c r="H189" s="35"/>
      <c r="I189" s="29" t="str">
        <f t="shared" si="6"/>
        <v>Jan-00</v>
      </c>
      <c r="J189"/>
      <c r="K189"/>
    </row>
    <row r="190" spans="1:11" s="29" customFormat="1" x14ac:dyDescent="0.25">
      <c r="A190" s="172"/>
      <c r="B190" s="30"/>
      <c r="C190" s="164"/>
      <c r="D190" s="173"/>
      <c r="E190" s="56"/>
      <c r="F190" s="40"/>
      <c r="G190" s="35"/>
      <c r="H190" s="35"/>
      <c r="I190" s="29" t="str">
        <f t="shared" si="6"/>
        <v>Jan-00</v>
      </c>
      <c r="J190"/>
      <c r="K190"/>
    </row>
    <row r="191" spans="1:11" s="29" customFormat="1" x14ac:dyDescent="0.25">
      <c r="A191" s="172"/>
      <c r="B191" s="30"/>
      <c r="C191" s="36"/>
      <c r="D191" s="133"/>
      <c r="E191" s="56"/>
      <c r="F191" s="40"/>
      <c r="G191" s="35"/>
      <c r="H191" s="35"/>
      <c r="I191" s="29" t="str">
        <f>A191&amp;TEXT(B191,"mmm-yy")</f>
        <v>Jan-00</v>
      </c>
      <c r="J191"/>
      <c r="K191"/>
    </row>
    <row r="192" spans="1:11" s="29" customFormat="1" x14ac:dyDescent="0.25">
      <c r="A192" s="172"/>
      <c r="B192" s="30"/>
      <c r="C192" s="36"/>
      <c r="D192" s="133"/>
      <c r="E192" s="56"/>
      <c r="F192" s="40"/>
      <c r="G192" s="40"/>
      <c r="H192" s="35"/>
      <c r="I192" s="29" t="str">
        <f>A192&amp;TEXT(B192,"mmm-yy")</f>
        <v>Jan-00</v>
      </c>
      <c r="J192"/>
      <c r="K192"/>
    </row>
    <row r="193" spans="1:11" s="29" customFormat="1" x14ac:dyDescent="0.25">
      <c r="A193" s="172"/>
      <c r="B193" s="30"/>
      <c r="C193" s="164"/>
      <c r="D193" s="173"/>
      <c r="E193" s="56"/>
      <c r="F193" s="40"/>
      <c r="G193" s="35"/>
      <c r="H193" s="35"/>
      <c r="I193" s="29" t="str">
        <f>A193&amp;TEXT(B193,"mmm-yy")</f>
        <v>Jan-00</v>
      </c>
      <c r="J193"/>
      <c r="K193"/>
    </row>
    <row r="194" spans="1:11" s="29" customFormat="1" x14ac:dyDescent="0.25">
      <c r="A194" s="172"/>
      <c r="B194" s="30"/>
      <c r="C194" s="36"/>
      <c r="D194" s="133"/>
      <c r="E194" s="56"/>
      <c r="F194" s="40"/>
      <c r="G194" s="35"/>
      <c r="H194" s="165"/>
      <c r="I194" s="29" t="str">
        <f t="shared" ref="I194:I225" si="7">A194&amp;TEXT(B194,"mmm-yy")</f>
        <v>Jan-00</v>
      </c>
      <c r="J194" s="11"/>
      <c r="K194" s="11"/>
    </row>
    <row r="195" spans="1:11" s="29" customFormat="1" x14ac:dyDescent="0.25">
      <c r="A195" s="172"/>
      <c r="B195" s="30"/>
      <c r="C195" s="36"/>
      <c r="D195" s="133"/>
      <c r="E195" s="56"/>
      <c r="F195" s="35"/>
      <c r="G195" s="35"/>
      <c r="H195" s="165"/>
      <c r="I195" s="29" t="str">
        <f t="shared" si="7"/>
        <v>Jan-00</v>
      </c>
      <c r="J195" s="11"/>
      <c r="K195" s="11"/>
    </row>
    <row r="196" spans="1:11" s="29" customFormat="1" x14ac:dyDescent="0.25">
      <c r="A196" s="172"/>
      <c r="B196" s="30"/>
      <c r="C196" s="36"/>
      <c r="D196" s="133"/>
      <c r="E196" s="56"/>
      <c r="F196" s="35"/>
      <c r="G196" s="35"/>
      <c r="H196" s="35"/>
      <c r="I196" s="29" t="str">
        <f t="shared" si="7"/>
        <v>Jan-00</v>
      </c>
      <c r="J196"/>
      <c r="K196"/>
    </row>
    <row r="197" spans="1:11" s="29" customFormat="1" x14ac:dyDescent="0.25">
      <c r="A197" s="172"/>
      <c r="B197" s="164"/>
      <c r="C197" s="164"/>
      <c r="D197" s="133"/>
      <c r="E197" s="55"/>
      <c r="F197" s="35"/>
      <c r="G197" s="40"/>
      <c r="H197" s="165"/>
      <c r="I197" s="10" t="str">
        <f t="shared" si="7"/>
        <v>Jan-00</v>
      </c>
      <c r="J197"/>
      <c r="K197"/>
    </row>
    <row r="198" spans="1:11" s="29" customFormat="1" x14ac:dyDescent="0.25">
      <c r="A198" s="172"/>
      <c r="B198" s="30"/>
      <c r="C198" s="164"/>
      <c r="D198" s="133"/>
      <c r="E198" s="55"/>
      <c r="F198" s="35"/>
      <c r="G198" s="40"/>
      <c r="H198" s="35"/>
      <c r="I198" s="10" t="str">
        <f t="shared" si="7"/>
        <v>Jan-00</v>
      </c>
      <c r="J198"/>
      <c r="K198"/>
    </row>
    <row r="199" spans="1:11" s="29" customFormat="1" x14ac:dyDescent="0.25">
      <c r="A199" s="172"/>
      <c r="B199" s="30"/>
      <c r="C199" s="164"/>
      <c r="D199" s="173"/>
      <c r="E199" s="55"/>
      <c r="F199" s="35"/>
      <c r="G199" s="35"/>
      <c r="H199" s="35"/>
      <c r="I199" s="10" t="str">
        <f t="shared" si="7"/>
        <v>Jan-00</v>
      </c>
      <c r="J199" s="11"/>
      <c r="K199" s="11"/>
    </row>
    <row r="200" spans="1:11" s="29" customFormat="1" x14ac:dyDescent="0.25">
      <c r="A200" s="172"/>
      <c r="B200" s="30"/>
      <c r="C200" s="36"/>
      <c r="D200" s="133"/>
      <c r="E200" s="56"/>
      <c r="F200" s="35"/>
      <c r="G200" s="35"/>
      <c r="H200" s="165"/>
      <c r="I200" s="29" t="str">
        <f t="shared" si="7"/>
        <v>Jan-00</v>
      </c>
      <c r="J200"/>
      <c r="K200"/>
    </row>
    <row r="201" spans="1:11" s="29" customFormat="1" x14ac:dyDescent="0.25">
      <c r="A201" s="172"/>
      <c r="B201" s="30"/>
      <c r="C201" s="164"/>
      <c r="D201" s="133"/>
      <c r="E201" s="55"/>
      <c r="F201" s="40"/>
      <c r="G201" s="35"/>
      <c r="H201" s="35"/>
      <c r="I201" s="10" t="str">
        <f t="shared" si="7"/>
        <v>Jan-00</v>
      </c>
      <c r="J201"/>
      <c r="K201"/>
    </row>
    <row r="202" spans="1:11" s="29" customFormat="1" x14ac:dyDescent="0.25">
      <c r="A202" s="172"/>
      <c r="B202" s="30"/>
      <c r="C202" s="164"/>
      <c r="D202" s="133"/>
      <c r="E202" s="55"/>
      <c r="F202" s="35"/>
      <c r="G202" s="35"/>
      <c r="H202" s="35"/>
      <c r="I202" s="10" t="str">
        <f t="shared" si="7"/>
        <v>Jan-00</v>
      </c>
      <c r="J202"/>
      <c r="K202"/>
    </row>
    <row r="203" spans="1:11" s="29" customFormat="1" x14ac:dyDescent="0.25">
      <c r="A203" s="172"/>
      <c r="B203" s="164"/>
      <c r="C203" s="36"/>
      <c r="D203" s="133"/>
      <c r="E203" s="56"/>
      <c r="F203" s="40"/>
      <c r="G203" s="35"/>
      <c r="H203" s="35"/>
      <c r="I203" s="29" t="str">
        <f t="shared" si="7"/>
        <v>Jan-00</v>
      </c>
      <c r="J203" s="11"/>
      <c r="K203" s="11"/>
    </row>
    <row r="204" spans="1:11" s="29" customFormat="1" x14ac:dyDescent="0.25">
      <c r="A204" s="172"/>
      <c r="B204" s="165"/>
      <c r="C204" s="167"/>
      <c r="D204" s="172"/>
      <c r="E204" s="55"/>
      <c r="F204" s="35"/>
      <c r="G204" s="35"/>
      <c r="H204" s="165"/>
      <c r="I204" s="10" t="str">
        <f t="shared" si="7"/>
        <v>Jan-00</v>
      </c>
      <c r="J204" s="15"/>
      <c r="K204" s="15"/>
    </row>
    <row r="205" spans="1:11" s="29" customFormat="1" x14ac:dyDescent="0.25">
      <c r="A205" s="172"/>
      <c r="B205" s="164"/>
      <c r="C205" s="36"/>
      <c r="D205" s="133"/>
      <c r="E205" s="56"/>
      <c r="F205" s="35"/>
      <c r="G205" s="35"/>
      <c r="H205" s="35"/>
      <c r="I205" s="29" t="str">
        <f t="shared" si="7"/>
        <v>Jan-00</v>
      </c>
      <c r="J205"/>
      <c r="K205"/>
    </row>
    <row r="206" spans="1:11" s="29" customFormat="1" x14ac:dyDescent="0.25">
      <c r="A206" s="172"/>
      <c r="B206" s="165"/>
      <c r="C206" s="36"/>
      <c r="D206" s="173"/>
      <c r="E206" s="56"/>
      <c r="F206" s="35"/>
      <c r="G206" s="35"/>
      <c r="H206" s="35"/>
      <c r="I206" s="29" t="str">
        <f t="shared" si="7"/>
        <v>Jan-00</v>
      </c>
      <c r="J206"/>
      <c r="K206"/>
    </row>
    <row r="207" spans="1:11" s="29" customFormat="1" x14ac:dyDescent="0.25">
      <c r="A207" s="172"/>
      <c r="B207" s="165"/>
      <c r="C207" s="167"/>
      <c r="D207" s="172"/>
      <c r="E207" s="55"/>
      <c r="F207" s="35"/>
      <c r="G207" s="35"/>
      <c r="H207" s="35"/>
      <c r="I207" s="29" t="str">
        <f t="shared" si="7"/>
        <v>Jan-00</v>
      </c>
      <c r="J207"/>
      <c r="K207"/>
    </row>
    <row r="208" spans="1:11" s="29" customFormat="1" x14ac:dyDescent="0.25">
      <c r="A208" s="172"/>
      <c r="B208" s="164"/>
      <c r="C208" s="36"/>
      <c r="D208" s="133"/>
      <c r="E208" s="56"/>
      <c r="F208" s="35"/>
      <c r="G208" s="35"/>
      <c r="H208" s="35"/>
      <c r="I208" s="29" t="str">
        <f t="shared" si="7"/>
        <v>Jan-00</v>
      </c>
      <c r="J208"/>
      <c r="K208"/>
    </row>
    <row r="209" spans="1:11" s="29" customFormat="1" x14ac:dyDescent="0.25">
      <c r="A209" s="172"/>
      <c r="B209" s="165"/>
      <c r="C209" s="36"/>
      <c r="D209" s="173"/>
      <c r="E209" s="56"/>
      <c r="F209" s="35"/>
      <c r="G209" s="35"/>
      <c r="H209" s="35"/>
      <c r="I209" s="10" t="str">
        <f t="shared" si="7"/>
        <v>Jan-00</v>
      </c>
      <c r="J209" s="11"/>
      <c r="K209" s="11"/>
    </row>
    <row r="210" spans="1:11" s="29" customFormat="1" x14ac:dyDescent="0.25">
      <c r="A210" s="172"/>
      <c r="B210" s="30"/>
      <c r="C210" s="36"/>
      <c r="D210" s="172"/>
      <c r="E210" s="56"/>
      <c r="F210" s="35"/>
      <c r="G210" s="35"/>
      <c r="H210" s="35"/>
      <c r="I210" s="29" t="str">
        <f t="shared" si="7"/>
        <v>Jan-00</v>
      </c>
      <c r="J210" s="11"/>
      <c r="K210" s="11"/>
    </row>
    <row r="211" spans="1:11" s="29" customFormat="1" x14ac:dyDescent="0.25">
      <c r="A211" s="172"/>
      <c r="B211" s="30"/>
      <c r="C211" s="36"/>
      <c r="D211" s="172"/>
      <c r="E211" s="56"/>
      <c r="F211" s="35"/>
      <c r="G211" s="35"/>
      <c r="H211" s="35"/>
      <c r="I211" s="29" t="str">
        <f t="shared" si="7"/>
        <v>Jan-00</v>
      </c>
      <c r="J211"/>
      <c r="K211"/>
    </row>
    <row r="212" spans="1:11" s="29" customFormat="1" x14ac:dyDescent="0.25">
      <c r="A212" s="172"/>
      <c r="B212" s="165"/>
      <c r="C212" s="36"/>
      <c r="D212" s="172"/>
      <c r="E212" s="56"/>
      <c r="F212" s="35"/>
      <c r="G212" s="35"/>
      <c r="H212" s="35"/>
      <c r="I212" s="29" t="str">
        <f t="shared" si="7"/>
        <v>Jan-00</v>
      </c>
      <c r="J212"/>
      <c r="K212"/>
    </row>
    <row r="213" spans="1:11" s="29" customFormat="1" x14ac:dyDescent="0.25">
      <c r="A213" s="172"/>
      <c r="B213" s="165"/>
      <c r="C213" s="164"/>
      <c r="D213" s="172"/>
      <c r="E213" s="56"/>
      <c r="F213" s="35"/>
      <c r="G213" s="35"/>
      <c r="H213" s="35"/>
      <c r="I213" s="29" t="str">
        <f t="shared" si="7"/>
        <v>Jan-00</v>
      </c>
      <c r="J213" s="11"/>
      <c r="K213" s="11"/>
    </row>
    <row r="214" spans="1:11" s="29" customFormat="1" x14ac:dyDescent="0.25">
      <c r="A214" s="172"/>
      <c r="B214" s="165"/>
      <c r="C214" s="36"/>
      <c r="D214" s="172"/>
      <c r="E214" s="56"/>
      <c r="F214" s="35"/>
      <c r="G214" s="35"/>
      <c r="H214" s="35"/>
      <c r="I214" s="29" t="str">
        <f t="shared" si="7"/>
        <v>Jan-00</v>
      </c>
      <c r="J214"/>
      <c r="K214"/>
    </row>
    <row r="215" spans="1:11" s="29" customFormat="1" x14ac:dyDescent="0.25">
      <c r="A215" s="172"/>
      <c r="B215" s="164"/>
      <c r="C215" s="36"/>
      <c r="D215" s="173"/>
      <c r="E215" s="56"/>
      <c r="F215" s="35"/>
      <c r="G215" s="35"/>
      <c r="H215" s="35"/>
      <c r="I215" s="29" t="str">
        <f t="shared" si="7"/>
        <v>Jan-00</v>
      </c>
      <c r="J215"/>
      <c r="K215"/>
    </row>
    <row r="216" spans="1:11" s="29" customFormat="1" x14ac:dyDescent="0.25">
      <c r="A216" s="172"/>
      <c r="B216" s="164"/>
      <c r="C216" s="36"/>
      <c r="D216" s="133"/>
      <c r="E216" s="56"/>
      <c r="F216" s="35"/>
      <c r="G216" s="35"/>
      <c r="H216" s="35"/>
      <c r="I216" s="29" t="str">
        <f t="shared" si="7"/>
        <v>Jan-00</v>
      </c>
      <c r="J216"/>
      <c r="K216"/>
    </row>
    <row r="217" spans="1:11" s="29" customFormat="1" x14ac:dyDescent="0.25">
      <c r="A217" s="172"/>
      <c r="B217" s="164"/>
      <c r="C217" s="164"/>
      <c r="D217" s="173"/>
      <c r="E217" s="56"/>
      <c r="F217" s="35"/>
      <c r="G217" s="35"/>
      <c r="H217" s="35"/>
      <c r="I217" s="29" t="str">
        <f t="shared" si="7"/>
        <v>Jan-00</v>
      </c>
      <c r="J217"/>
      <c r="K217"/>
    </row>
    <row r="218" spans="1:11" s="29" customFormat="1" x14ac:dyDescent="0.25">
      <c r="A218" s="172"/>
      <c r="B218" s="165"/>
      <c r="C218" s="36"/>
      <c r="D218" s="173"/>
      <c r="E218" s="56"/>
      <c r="F218" s="35"/>
      <c r="G218" s="35"/>
      <c r="H218" s="35"/>
      <c r="I218" s="29" t="str">
        <f t="shared" si="7"/>
        <v>Jan-00</v>
      </c>
      <c r="J218" s="11"/>
      <c r="K218" s="11"/>
    </row>
    <row r="219" spans="1:11" s="29" customFormat="1" x14ac:dyDescent="0.25">
      <c r="A219" s="172"/>
      <c r="B219" s="165"/>
      <c r="C219" s="164"/>
      <c r="D219" s="173"/>
      <c r="E219" s="55"/>
      <c r="F219" s="35"/>
      <c r="G219" s="35"/>
      <c r="H219" s="35"/>
      <c r="I219" s="29" t="str">
        <f t="shared" si="7"/>
        <v>Jan-00</v>
      </c>
      <c r="J219"/>
      <c r="K219"/>
    </row>
    <row r="220" spans="1:11" s="29" customFormat="1" x14ac:dyDescent="0.25">
      <c r="A220" s="172"/>
      <c r="B220" s="165"/>
      <c r="C220" s="36"/>
      <c r="D220" s="172"/>
      <c r="E220" s="56"/>
      <c r="F220" s="35"/>
      <c r="G220" s="35"/>
      <c r="H220" s="35"/>
      <c r="I220" s="29" t="str">
        <f t="shared" si="7"/>
        <v>Jan-00</v>
      </c>
      <c r="J220"/>
      <c r="K220"/>
    </row>
    <row r="221" spans="1:11" s="29" customFormat="1" x14ac:dyDescent="0.25">
      <c r="A221" s="172"/>
      <c r="B221" s="165"/>
      <c r="C221" s="164"/>
      <c r="D221" s="172"/>
      <c r="E221" s="56"/>
      <c r="F221" s="35"/>
      <c r="G221" s="35"/>
      <c r="H221" s="35"/>
      <c r="I221" s="10" t="str">
        <f t="shared" si="7"/>
        <v>Jan-00</v>
      </c>
      <c r="J221"/>
      <c r="K221"/>
    </row>
    <row r="222" spans="1:11" s="29" customFormat="1" x14ac:dyDescent="0.25">
      <c r="A222" s="172"/>
      <c r="B222" s="165"/>
      <c r="C222" s="36"/>
      <c r="D222" s="172"/>
      <c r="E222" s="56"/>
      <c r="F222" s="35"/>
      <c r="G222" s="35"/>
      <c r="H222" s="35"/>
      <c r="I222" s="29" t="str">
        <f t="shared" si="7"/>
        <v>Jan-00</v>
      </c>
      <c r="J222"/>
      <c r="K222"/>
    </row>
    <row r="223" spans="1:11" s="29" customFormat="1" x14ac:dyDescent="0.25">
      <c r="A223" s="172"/>
      <c r="B223" s="164"/>
      <c r="C223" s="36"/>
      <c r="D223" s="173"/>
      <c r="E223" s="56"/>
      <c r="F223" s="35"/>
      <c r="G223" s="35"/>
      <c r="H223" s="35"/>
      <c r="I223" s="29" t="str">
        <f t="shared" si="7"/>
        <v>Jan-00</v>
      </c>
      <c r="J223"/>
      <c r="K223"/>
    </row>
    <row r="224" spans="1:11" s="29" customFormat="1" x14ac:dyDescent="0.25">
      <c r="A224" s="172"/>
      <c r="B224" s="164"/>
      <c r="C224" s="36"/>
      <c r="D224" s="133"/>
      <c r="E224" s="56"/>
      <c r="F224" s="35"/>
      <c r="G224" s="35"/>
      <c r="H224" s="35"/>
      <c r="I224" s="29" t="str">
        <f t="shared" si="7"/>
        <v>Jan-00</v>
      </c>
      <c r="J224"/>
      <c r="K224"/>
    </row>
    <row r="225" spans="1:11" s="29" customFormat="1" x14ac:dyDescent="0.25">
      <c r="A225" s="175"/>
      <c r="B225" s="164"/>
      <c r="C225" s="164"/>
      <c r="D225" s="173"/>
      <c r="E225" s="56"/>
      <c r="F225" s="35"/>
      <c r="G225" s="35"/>
      <c r="H225" s="35"/>
      <c r="I225" s="29" t="str">
        <f t="shared" si="7"/>
        <v>Jan-00</v>
      </c>
      <c r="J225"/>
      <c r="K225"/>
    </row>
    <row r="226" spans="1:11" s="29" customFormat="1" x14ac:dyDescent="0.25">
      <c r="A226" s="172"/>
      <c r="B226" s="165"/>
      <c r="C226" s="36"/>
      <c r="D226" s="173"/>
      <c r="E226" s="56"/>
      <c r="F226" s="35"/>
      <c r="G226" s="35"/>
      <c r="H226" s="35"/>
      <c r="I226" s="29" t="str">
        <f t="shared" ref="I226:I257" si="8">A226&amp;TEXT(B226,"mmm-yy")</f>
        <v>Jan-00</v>
      </c>
      <c r="J226"/>
      <c r="K226" s="61" t="s">
        <v>28</v>
      </c>
    </row>
    <row r="227" spans="1:11" s="29" customFormat="1" x14ac:dyDescent="0.25">
      <c r="A227" s="172"/>
      <c r="B227" s="165"/>
      <c r="C227" s="164"/>
      <c r="D227" s="173"/>
      <c r="E227" s="55"/>
      <c r="F227" s="35"/>
      <c r="G227" s="35"/>
      <c r="H227" s="35"/>
      <c r="I227" s="29" t="str">
        <f t="shared" si="8"/>
        <v>Jan-00</v>
      </c>
      <c r="J227"/>
      <c r="K227"/>
    </row>
    <row r="228" spans="1:11" s="29" customFormat="1" x14ac:dyDescent="0.25">
      <c r="A228" s="172"/>
      <c r="B228" s="170"/>
      <c r="C228" s="36"/>
      <c r="D228" s="133"/>
      <c r="E228" s="56"/>
      <c r="F228" s="35"/>
      <c r="G228" s="35"/>
      <c r="H228" s="35"/>
      <c r="I228" s="29" t="str">
        <f t="shared" si="8"/>
        <v>Jan-00</v>
      </c>
      <c r="J228"/>
      <c r="K228"/>
    </row>
    <row r="229" spans="1:11" s="29" customFormat="1" x14ac:dyDescent="0.25">
      <c r="A229" s="172"/>
      <c r="B229" s="171"/>
      <c r="C229" s="164"/>
      <c r="D229" s="133"/>
      <c r="E229" s="55"/>
      <c r="F229" s="35"/>
      <c r="G229" s="35"/>
      <c r="H229" s="35"/>
      <c r="I229" s="10" t="str">
        <f t="shared" si="8"/>
        <v>Jan-00</v>
      </c>
      <c r="J229" s="11"/>
      <c r="K229" s="11"/>
    </row>
    <row r="230" spans="1:11" s="29" customFormat="1" x14ac:dyDescent="0.25">
      <c r="A230" s="172"/>
      <c r="B230" s="171"/>
      <c r="C230" s="164"/>
      <c r="D230" s="133"/>
      <c r="E230" s="55"/>
      <c r="F230" s="35"/>
      <c r="G230" s="35"/>
      <c r="H230" s="35"/>
      <c r="I230" s="10" t="str">
        <f t="shared" si="8"/>
        <v>Jan-00</v>
      </c>
      <c r="J230" s="11"/>
      <c r="K230" s="11"/>
    </row>
    <row r="231" spans="1:11" s="29" customFormat="1" x14ac:dyDescent="0.25">
      <c r="A231" s="172"/>
      <c r="B231" s="170"/>
      <c r="C231" s="36"/>
      <c r="D231" s="133"/>
      <c r="E231" s="56"/>
      <c r="F231" s="35"/>
      <c r="G231" s="35"/>
      <c r="H231" s="35"/>
      <c r="I231" s="29" t="str">
        <f t="shared" si="8"/>
        <v>Jan-00</v>
      </c>
      <c r="J231"/>
      <c r="K231"/>
    </row>
    <row r="232" spans="1:11" s="29" customFormat="1" x14ac:dyDescent="0.25">
      <c r="A232" s="172"/>
      <c r="B232" s="170"/>
      <c r="C232" s="36"/>
      <c r="D232" s="133"/>
      <c r="E232" s="56"/>
      <c r="F232" s="35"/>
      <c r="G232" s="35"/>
      <c r="H232" s="35"/>
      <c r="I232" s="29" t="str">
        <f t="shared" si="8"/>
        <v>Jan-00</v>
      </c>
      <c r="J232"/>
      <c r="K232"/>
    </row>
    <row r="233" spans="1:11" s="29" customFormat="1" x14ac:dyDescent="0.25">
      <c r="A233" s="172"/>
      <c r="B233" s="164"/>
      <c r="C233" s="36"/>
      <c r="D233" s="133"/>
      <c r="E233" s="56"/>
      <c r="F233" s="40"/>
      <c r="G233" s="35"/>
      <c r="H233" s="35"/>
      <c r="I233" s="29" t="str">
        <f t="shared" si="8"/>
        <v>Jan-00</v>
      </c>
      <c r="J233"/>
      <c r="K233"/>
    </row>
    <row r="234" spans="1:11" s="29" customFormat="1" x14ac:dyDescent="0.25">
      <c r="A234" s="172"/>
      <c r="B234" s="30"/>
      <c r="C234" s="36"/>
      <c r="D234" s="133"/>
      <c r="E234" s="56"/>
      <c r="F234" s="40"/>
      <c r="G234" s="35"/>
      <c r="H234" s="35"/>
      <c r="I234" s="29" t="str">
        <f t="shared" si="8"/>
        <v>Jan-00</v>
      </c>
      <c r="J234"/>
      <c r="K234"/>
    </row>
    <row r="235" spans="1:11" s="29" customFormat="1" x14ac:dyDescent="0.25">
      <c r="A235" s="172"/>
      <c r="B235" s="164"/>
      <c r="C235" s="36"/>
      <c r="D235" s="133"/>
      <c r="E235" s="56"/>
      <c r="F235" s="35"/>
      <c r="G235" s="35"/>
      <c r="H235" s="35"/>
      <c r="I235" s="29" t="str">
        <f t="shared" si="8"/>
        <v>Jan-00</v>
      </c>
      <c r="J235"/>
      <c r="K235"/>
    </row>
    <row r="236" spans="1:11" s="29" customFormat="1" x14ac:dyDescent="0.25">
      <c r="A236" s="172"/>
      <c r="B236" s="30"/>
      <c r="C236" s="36"/>
      <c r="D236" s="133"/>
      <c r="E236" s="56"/>
      <c r="F236" s="35"/>
      <c r="G236" s="35"/>
      <c r="H236" s="35"/>
      <c r="I236" s="29" t="str">
        <f t="shared" si="8"/>
        <v>Jan-00</v>
      </c>
      <c r="J236"/>
      <c r="K236"/>
    </row>
    <row r="237" spans="1:11" s="29" customFormat="1" x14ac:dyDescent="0.25">
      <c r="A237" s="172"/>
      <c r="B237" s="30"/>
      <c r="C237" s="36"/>
      <c r="D237" s="174"/>
      <c r="E237" s="56"/>
      <c r="F237" s="35"/>
      <c r="G237" s="35"/>
      <c r="H237" s="35"/>
      <c r="I237" s="29" t="str">
        <f t="shared" si="8"/>
        <v>Jan-00</v>
      </c>
      <c r="J237"/>
      <c r="K237"/>
    </row>
    <row r="238" spans="1:11" s="29" customFormat="1" x14ac:dyDescent="0.25">
      <c r="A238" s="172"/>
      <c r="B238" s="30"/>
      <c r="C238" s="36"/>
      <c r="D238" s="174"/>
      <c r="E238" s="56"/>
      <c r="F238" s="35"/>
      <c r="G238" s="35"/>
      <c r="H238" s="35"/>
      <c r="I238" s="29" t="str">
        <f t="shared" si="8"/>
        <v>Jan-00</v>
      </c>
      <c r="J238"/>
      <c r="K238"/>
    </row>
    <row r="239" spans="1:11" s="29" customFormat="1" x14ac:dyDescent="0.25">
      <c r="A239" s="172"/>
      <c r="B239" s="30"/>
      <c r="C239" s="36"/>
      <c r="D239" s="133"/>
      <c r="E239" s="56"/>
      <c r="F239" s="35"/>
      <c r="G239" s="35"/>
      <c r="H239" s="35"/>
      <c r="I239" s="29" t="str">
        <f t="shared" si="8"/>
        <v>Jan-00</v>
      </c>
      <c r="J239" s="11"/>
      <c r="K239" s="11"/>
    </row>
    <row r="240" spans="1:11" s="29" customFormat="1" x14ac:dyDescent="0.25">
      <c r="A240" s="172"/>
      <c r="B240" s="30"/>
      <c r="C240" s="36"/>
      <c r="D240" s="133"/>
      <c r="E240" s="56"/>
      <c r="F240" s="35"/>
      <c r="G240" s="35"/>
      <c r="H240" s="35"/>
      <c r="I240" s="29" t="str">
        <f t="shared" si="8"/>
        <v>Jan-00</v>
      </c>
      <c r="J240"/>
      <c r="K240"/>
    </row>
    <row r="241" spans="1:11" s="29" customFormat="1" x14ac:dyDescent="0.25">
      <c r="A241" s="172"/>
      <c r="B241" s="30"/>
      <c r="C241" s="164"/>
      <c r="D241" s="133"/>
      <c r="E241" s="56"/>
      <c r="F241" s="35"/>
      <c r="G241" s="35"/>
      <c r="H241" s="35"/>
      <c r="I241" s="29" t="str">
        <f t="shared" si="8"/>
        <v>Jan-00</v>
      </c>
      <c r="J241"/>
      <c r="K241"/>
    </row>
    <row r="242" spans="1:11" s="29" customFormat="1" x14ac:dyDescent="0.25">
      <c r="A242" s="172"/>
      <c r="B242" s="30"/>
      <c r="C242" s="164"/>
      <c r="D242" s="133"/>
      <c r="E242" s="56"/>
      <c r="F242" s="35"/>
      <c r="G242" s="35"/>
      <c r="H242" s="35"/>
      <c r="I242" s="29" t="str">
        <f t="shared" si="8"/>
        <v>Jan-00</v>
      </c>
      <c r="J242" s="11"/>
      <c r="K242" s="11"/>
    </row>
    <row r="243" spans="1:11" s="29" customFormat="1" x14ac:dyDescent="0.25">
      <c r="A243" s="172"/>
      <c r="B243" s="30"/>
      <c r="C243" s="36"/>
      <c r="D243" s="133"/>
      <c r="E243" s="56"/>
      <c r="F243" s="35"/>
      <c r="G243" s="35"/>
      <c r="H243" s="35"/>
      <c r="I243" s="29" t="str">
        <f t="shared" si="8"/>
        <v>Jan-00</v>
      </c>
      <c r="J243"/>
      <c r="K243"/>
    </row>
    <row r="244" spans="1:11" s="29" customFormat="1" x14ac:dyDescent="0.25">
      <c r="A244" s="172"/>
      <c r="B244" s="30"/>
      <c r="C244" s="36"/>
      <c r="D244" s="133"/>
      <c r="E244" s="56"/>
      <c r="F244" s="35"/>
      <c r="G244" s="35"/>
      <c r="H244" s="35"/>
      <c r="I244" s="29" t="str">
        <f t="shared" si="8"/>
        <v>Jan-00</v>
      </c>
      <c r="J244"/>
      <c r="K244"/>
    </row>
    <row r="245" spans="1:11" s="29" customFormat="1" x14ac:dyDescent="0.25">
      <c r="A245" s="172"/>
      <c r="B245" s="30"/>
      <c r="C245" s="36"/>
      <c r="D245" s="133"/>
      <c r="E245" s="56"/>
      <c r="F245" s="35"/>
      <c r="G245" s="35"/>
      <c r="H245" s="35"/>
      <c r="I245" s="29" t="str">
        <f t="shared" si="8"/>
        <v>Jan-00</v>
      </c>
      <c r="J245"/>
      <c r="K245"/>
    </row>
    <row r="246" spans="1:11" s="29" customFormat="1" x14ac:dyDescent="0.25">
      <c r="A246" s="172"/>
      <c r="B246" s="30"/>
      <c r="C246" s="36"/>
      <c r="D246" s="133"/>
      <c r="E246" s="56"/>
      <c r="F246" s="35"/>
      <c r="G246" s="35"/>
      <c r="H246" s="35"/>
      <c r="I246" s="29" t="str">
        <f t="shared" si="8"/>
        <v>Jan-00</v>
      </c>
      <c r="J246"/>
      <c r="K246"/>
    </row>
    <row r="247" spans="1:11" s="29" customFormat="1" x14ac:dyDescent="0.25">
      <c r="A247" s="172"/>
      <c r="B247" s="30"/>
      <c r="C247" s="164"/>
      <c r="D247" s="133"/>
      <c r="E247" s="56"/>
      <c r="F247" s="35"/>
      <c r="G247" s="35"/>
      <c r="H247" s="35"/>
      <c r="I247" s="29" t="str">
        <f t="shared" si="8"/>
        <v>Jan-00</v>
      </c>
      <c r="J247"/>
      <c r="K247"/>
    </row>
    <row r="248" spans="1:11" s="29" customFormat="1" x14ac:dyDescent="0.25">
      <c r="A248" s="172"/>
      <c r="B248" s="30"/>
      <c r="C248" s="164"/>
      <c r="D248" s="133"/>
      <c r="E248" s="56"/>
      <c r="F248" s="35"/>
      <c r="G248" s="35"/>
      <c r="H248" s="35"/>
      <c r="I248" s="29" t="str">
        <f t="shared" si="8"/>
        <v>Jan-00</v>
      </c>
      <c r="J248"/>
      <c r="K248"/>
    </row>
    <row r="249" spans="1:11" s="29" customFormat="1" x14ac:dyDescent="0.25">
      <c r="A249" s="172"/>
      <c r="B249" s="30"/>
      <c r="C249" s="36"/>
      <c r="D249" s="133"/>
      <c r="E249" s="56"/>
      <c r="F249" s="35"/>
      <c r="G249" s="35"/>
      <c r="H249" s="35"/>
      <c r="I249" s="29" t="str">
        <f t="shared" si="8"/>
        <v>Jan-00</v>
      </c>
      <c r="J249"/>
      <c r="K249"/>
    </row>
    <row r="250" spans="1:11" s="29" customFormat="1" x14ac:dyDescent="0.25">
      <c r="A250" s="172"/>
      <c r="B250" s="30"/>
      <c r="C250" s="36"/>
      <c r="D250" s="133"/>
      <c r="E250" s="56"/>
      <c r="F250" s="35"/>
      <c r="G250" s="35"/>
      <c r="H250" s="35"/>
      <c r="I250" s="29" t="str">
        <f t="shared" si="8"/>
        <v>Jan-00</v>
      </c>
      <c r="J250"/>
      <c r="K250"/>
    </row>
    <row r="251" spans="1:11" s="29" customFormat="1" x14ac:dyDescent="0.25">
      <c r="A251" s="172"/>
      <c r="B251" s="30"/>
      <c r="C251" s="164"/>
      <c r="D251" s="133"/>
      <c r="E251" s="56"/>
      <c r="F251" s="40"/>
      <c r="G251" s="35"/>
      <c r="H251" s="35"/>
      <c r="I251" s="29" t="str">
        <f t="shared" si="8"/>
        <v>Jan-00</v>
      </c>
      <c r="J251" s="11"/>
      <c r="K251" s="11"/>
    </row>
    <row r="252" spans="1:11" s="29" customFormat="1" x14ac:dyDescent="0.25">
      <c r="A252" s="172"/>
      <c r="B252" s="30"/>
      <c r="C252" s="36"/>
      <c r="D252" s="133"/>
      <c r="E252" s="56"/>
      <c r="F252" s="40"/>
      <c r="G252" s="35"/>
      <c r="H252" s="168"/>
      <c r="I252" s="29" t="str">
        <f t="shared" si="8"/>
        <v>Jan-00</v>
      </c>
      <c r="J252"/>
      <c r="K252"/>
    </row>
    <row r="253" spans="1:11" s="29" customFormat="1" x14ac:dyDescent="0.25">
      <c r="A253" s="172"/>
      <c r="B253" s="170"/>
      <c r="C253" s="36"/>
      <c r="D253" s="133"/>
      <c r="E253" s="56"/>
      <c r="F253" s="35"/>
      <c r="G253" s="35"/>
      <c r="H253" s="168"/>
      <c r="I253" s="29" t="str">
        <f t="shared" si="8"/>
        <v>Jan-00</v>
      </c>
      <c r="J253"/>
      <c r="K253"/>
    </row>
    <row r="254" spans="1:11" s="29" customFormat="1" x14ac:dyDescent="0.25">
      <c r="A254" s="172"/>
      <c r="B254" s="30"/>
      <c r="C254" s="164"/>
      <c r="D254" s="133"/>
      <c r="E254" s="55"/>
      <c r="F254" s="35"/>
      <c r="G254" s="35"/>
      <c r="H254" s="35"/>
      <c r="I254" s="10" t="str">
        <f t="shared" si="8"/>
        <v>Jan-00</v>
      </c>
      <c r="J254"/>
      <c r="K254"/>
    </row>
    <row r="255" spans="1:11" s="29" customFormat="1" x14ac:dyDescent="0.25">
      <c r="A255" s="172"/>
      <c r="B255" s="36"/>
      <c r="C255" s="36"/>
      <c r="D255" s="133"/>
      <c r="E255" s="56"/>
      <c r="F255" s="35"/>
      <c r="G255" s="35"/>
      <c r="H255" s="35"/>
      <c r="I255" s="29" t="str">
        <f t="shared" si="8"/>
        <v>Jan-00</v>
      </c>
      <c r="J255"/>
      <c r="K255"/>
    </row>
    <row r="256" spans="1:11" s="29" customFormat="1" x14ac:dyDescent="0.25">
      <c r="A256" s="172"/>
      <c r="B256" s="36"/>
      <c r="C256" s="36"/>
      <c r="D256" s="133"/>
      <c r="E256" s="56"/>
      <c r="F256" s="35"/>
      <c r="G256" s="35"/>
      <c r="H256" s="35"/>
      <c r="I256" s="29" t="str">
        <f t="shared" si="8"/>
        <v>Jan-00</v>
      </c>
      <c r="J256"/>
      <c r="K256"/>
    </row>
    <row r="257" spans="1:11" s="29" customFormat="1" x14ac:dyDescent="0.25">
      <c r="A257" s="172"/>
      <c r="B257" s="36"/>
      <c r="C257" s="36"/>
      <c r="D257" s="133"/>
      <c r="E257" s="56"/>
      <c r="F257" s="35"/>
      <c r="G257" s="35"/>
      <c r="H257" s="35"/>
      <c r="I257" s="29" t="str">
        <f t="shared" si="8"/>
        <v>Jan-00</v>
      </c>
      <c r="J257"/>
      <c r="K257"/>
    </row>
    <row r="258" spans="1:11" s="29" customFormat="1" x14ac:dyDescent="0.25">
      <c r="A258" s="172"/>
      <c r="B258" s="36"/>
      <c r="C258" s="36"/>
      <c r="D258" s="133"/>
      <c r="E258" s="56"/>
      <c r="F258" s="35"/>
      <c r="G258" s="35"/>
      <c r="H258" s="35"/>
      <c r="I258" s="29" t="str">
        <f t="shared" ref="I258:I289" si="9">A258&amp;TEXT(B258,"mmm-yy")</f>
        <v>Jan-00</v>
      </c>
      <c r="J258" s="61" t="s">
        <v>28</v>
      </c>
      <c r="K258"/>
    </row>
    <row r="259" spans="1:11" s="29" customFormat="1" x14ac:dyDescent="0.25">
      <c r="A259" s="172"/>
      <c r="B259" s="36"/>
      <c r="C259" s="36"/>
      <c r="D259" s="133"/>
      <c r="E259" s="56"/>
      <c r="F259" s="35"/>
      <c r="G259" s="35"/>
      <c r="H259" s="35"/>
      <c r="I259" s="29" t="str">
        <f t="shared" si="9"/>
        <v>Jan-00</v>
      </c>
      <c r="J259"/>
      <c r="K259"/>
    </row>
    <row r="260" spans="1:11" s="29" customFormat="1" x14ac:dyDescent="0.25">
      <c r="A260" s="172"/>
      <c r="B260" s="36"/>
      <c r="C260" s="36"/>
      <c r="D260" s="133"/>
      <c r="E260" s="56"/>
      <c r="F260" s="35"/>
      <c r="G260" s="35"/>
      <c r="H260" s="35"/>
      <c r="I260" s="29" t="str">
        <f t="shared" si="9"/>
        <v>Jan-00</v>
      </c>
      <c r="J260" s="11"/>
      <c r="K260" s="11"/>
    </row>
    <row r="261" spans="1:11" s="29" customFormat="1" x14ac:dyDescent="0.25">
      <c r="A261" s="172"/>
      <c r="B261" s="30"/>
      <c r="C261" s="36"/>
      <c r="D261" s="133"/>
      <c r="E261" s="56"/>
      <c r="F261" s="40"/>
      <c r="G261" s="35"/>
      <c r="H261" s="168"/>
      <c r="I261" s="29" t="str">
        <f t="shared" si="9"/>
        <v>Jan-00</v>
      </c>
      <c r="J261"/>
      <c r="K261"/>
    </row>
    <row r="262" spans="1:11" s="29" customFormat="1" x14ac:dyDescent="0.25">
      <c r="A262" s="172"/>
      <c r="B262" s="30"/>
      <c r="C262" s="164"/>
      <c r="D262" s="133"/>
      <c r="E262" s="56"/>
      <c r="F262" s="40"/>
      <c r="G262" s="35"/>
      <c r="H262" s="35"/>
      <c r="I262" s="29" t="str">
        <f t="shared" si="9"/>
        <v>Jan-00</v>
      </c>
      <c r="J262"/>
      <c r="K262"/>
    </row>
    <row r="263" spans="1:11" s="29" customFormat="1" x14ac:dyDescent="0.25">
      <c r="A263" s="172"/>
      <c r="B263" s="30"/>
      <c r="C263" s="36"/>
      <c r="D263" s="133"/>
      <c r="E263" s="166"/>
      <c r="F263" s="40"/>
      <c r="G263" s="35"/>
      <c r="H263" s="35"/>
      <c r="I263" s="29" t="str">
        <f t="shared" si="9"/>
        <v>Jan-00</v>
      </c>
      <c r="J263" s="48"/>
      <c r="K263"/>
    </row>
    <row r="264" spans="1:11" s="29" customFormat="1" x14ac:dyDescent="0.25">
      <c r="A264" s="172"/>
      <c r="B264" s="30"/>
      <c r="C264" s="36"/>
      <c r="D264" s="133"/>
      <c r="E264" s="56"/>
      <c r="F264" s="35"/>
      <c r="G264" s="35"/>
      <c r="H264" s="35"/>
      <c r="I264" s="29" t="str">
        <f t="shared" si="9"/>
        <v>Jan-00</v>
      </c>
      <c r="J264"/>
      <c r="K264"/>
    </row>
    <row r="265" spans="1:11" s="29" customFormat="1" x14ac:dyDescent="0.25">
      <c r="A265" s="172"/>
      <c r="B265" s="30"/>
      <c r="C265" s="36"/>
      <c r="D265" s="133"/>
      <c r="E265" s="56"/>
      <c r="F265" s="35"/>
      <c r="G265" s="35"/>
      <c r="H265" s="35"/>
      <c r="I265" s="40" t="str">
        <f t="shared" si="9"/>
        <v>Jan-00</v>
      </c>
      <c r="J265" s="57"/>
      <c r="K265"/>
    </row>
    <row r="266" spans="1:11" s="29" customFormat="1" x14ac:dyDescent="0.25">
      <c r="A266" s="172"/>
      <c r="B266" s="30"/>
      <c r="C266" s="36"/>
      <c r="D266" s="133"/>
      <c r="E266" s="56"/>
      <c r="F266" s="35"/>
      <c r="G266" s="35"/>
      <c r="H266" s="35"/>
      <c r="I266" s="29" t="str">
        <f t="shared" si="9"/>
        <v>Jan-00</v>
      </c>
      <c r="J266"/>
      <c r="K266"/>
    </row>
    <row r="267" spans="1:11" s="29" customFormat="1" x14ac:dyDescent="0.25">
      <c r="A267" s="172"/>
      <c r="B267" s="30"/>
      <c r="C267" s="168"/>
      <c r="D267" s="133"/>
      <c r="E267" s="56"/>
      <c r="F267" s="35"/>
      <c r="G267" s="35"/>
      <c r="H267" s="35"/>
      <c r="I267" s="29" t="str">
        <f t="shared" si="9"/>
        <v>Jan-00</v>
      </c>
      <c r="J267"/>
      <c r="K267"/>
    </row>
    <row r="268" spans="1:11" s="29" customFormat="1" x14ac:dyDescent="0.25">
      <c r="A268" s="172"/>
      <c r="B268" s="30"/>
      <c r="C268" s="36"/>
      <c r="D268" s="133"/>
      <c r="E268" s="56"/>
      <c r="F268" s="35"/>
      <c r="G268" s="35"/>
      <c r="H268" s="35"/>
      <c r="I268" s="29" t="str">
        <f t="shared" si="9"/>
        <v>Jan-00</v>
      </c>
      <c r="J268"/>
      <c r="K268"/>
    </row>
    <row r="269" spans="1:11" s="29" customFormat="1" x14ac:dyDescent="0.25">
      <c r="A269" s="172"/>
      <c r="B269" s="30"/>
      <c r="C269" s="36"/>
      <c r="D269" s="133"/>
      <c r="E269" s="56"/>
      <c r="F269" s="35"/>
      <c r="G269" s="35"/>
      <c r="H269" s="35"/>
      <c r="I269" s="29" t="str">
        <f t="shared" si="9"/>
        <v>Jan-00</v>
      </c>
      <c r="J269" s="57"/>
      <c r="K269"/>
    </row>
    <row r="270" spans="1:11" s="29" customFormat="1" x14ac:dyDescent="0.25">
      <c r="A270" s="172"/>
      <c r="B270" s="30"/>
      <c r="C270" s="36"/>
      <c r="D270" s="133"/>
      <c r="E270" s="56"/>
      <c r="F270" s="35"/>
      <c r="G270" s="35"/>
      <c r="H270" s="35"/>
      <c r="I270" s="29" t="str">
        <f t="shared" si="9"/>
        <v>Jan-00</v>
      </c>
      <c r="J270"/>
      <c r="K270"/>
    </row>
    <row r="271" spans="1:11" s="29" customFormat="1" x14ac:dyDescent="0.25">
      <c r="A271" s="172"/>
      <c r="B271" s="30"/>
      <c r="C271" s="36"/>
      <c r="D271" s="133"/>
      <c r="E271" s="56"/>
      <c r="F271" s="35"/>
      <c r="G271" s="35"/>
      <c r="H271" s="35"/>
      <c r="I271" s="29" t="str">
        <f t="shared" si="9"/>
        <v>Jan-00</v>
      </c>
      <c r="J271"/>
      <c r="K271"/>
    </row>
    <row r="272" spans="1:11" s="29" customFormat="1" x14ac:dyDescent="0.25">
      <c r="A272" s="172"/>
      <c r="B272" s="30"/>
      <c r="C272" s="36"/>
      <c r="D272" s="133"/>
      <c r="E272" s="56"/>
      <c r="F272" s="35"/>
      <c r="G272" s="35"/>
      <c r="H272" s="35"/>
      <c r="I272" s="29" t="str">
        <f t="shared" si="9"/>
        <v>Jan-00</v>
      </c>
      <c r="J272"/>
      <c r="K272"/>
    </row>
    <row r="273" spans="1:11" s="29" customFormat="1" x14ac:dyDescent="0.25">
      <c r="A273" s="172"/>
      <c r="B273" s="30"/>
      <c r="C273" s="36"/>
      <c r="D273" s="133"/>
      <c r="E273" s="56"/>
      <c r="F273" s="35"/>
      <c r="G273" s="35"/>
      <c r="H273" s="35"/>
      <c r="I273" s="29" t="str">
        <f t="shared" si="9"/>
        <v>Jan-00</v>
      </c>
      <c r="J273"/>
      <c r="K273"/>
    </row>
    <row r="274" spans="1:11" s="11" customFormat="1" x14ac:dyDescent="0.25">
      <c r="A274" s="172"/>
      <c r="B274" s="30"/>
      <c r="C274" s="36"/>
      <c r="D274" s="133"/>
      <c r="E274" s="56"/>
      <c r="F274" s="35"/>
      <c r="G274" s="61"/>
      <c r="H274" s="35"/>
      <c r="I274" s="10" t="str">
        <f t="shared" si="9"/>
        <v>Jan-00</v>
      </c>
      <c r="J274"/>
      <c r="K274"/>
    </row>
    <row r="275" spans="1:11" s="15" customFormat="1" x14ac:dyDescent="0.25">
      <c r="A275" s="172"/>
      <c r="B275" s="30"/>
      <c r="C275" s="36"/>
      <c r="D275" s="174"/>
      <c r="E275" s="55"/>
      <c r="F275" s="35"/>
      <c r="G275" s="61"/>
      <c r="H275" s="165"/>
      <c r="I275" s="29" t="str">
        <f t="shared" si="9"/>
        <v>Jan-00</v>
      </c>
      <c r="J275" s="11"/>
      <c r="K275" s="11"/>
    </row>
    <row r="276" spans="1:11" s="29" customFormat="1" x14ac:dyDescent="0.25">
      <c r="A276" s="172"/>
      <c r="B276" s="30"/>
      <c r="C276" s="36"/>
      <c r="D276" s="174"/>
      <c r="E276" s="56"/>
      <c r="F276" s="35"/>
      <c r="G276" s="35"/>
      <c r="H276" s="35"/>
      <c r="I276" s="29" t="str">
        <f t="shared" si="9"/>
        <v>Jan-00</v>
      </c>
      <c r="J276" s="57"/>
      <c r="K276"/>
    </row>
    <row r="277" spans="1:11" s="29" customFormat="1" x14ac:dyDescent="0.25">
      <c r="A277" s="172"/>
      <c r="B277" s="30"/>
      <c r="C277" s="36"/>
      <c r="D277" s="133"/>
      <c r="E277" s="56"/>
      <c r="F277" s="35"/>
      <c r="G277" s="35"/>
      <c r="H277" s="165"/>
      <c r="I277" s="29" t="str">
        <f t="shared" si="9"/>
        <v>Jan-00</v>
      </c>
      <c r="J277" s="11"/>
      <c r="K277" s="11"/>
    </row>
    <row r="278" spans="1:11" s="29" customFormat="1" x14ac:dyDescent="0.25">
      <c r="A278" s="172"/>
      <c r="B278" s="169"/>
      <c r="C278" s="36"/>
      <c r="D278" s="133"/>
      <c r="E278" s="56"/>
      <c r="F278" s="40"/>
      <c r="G278" s="35"/>
      <c r="H278" s="165"/>
      <c r="I278" s="29" t="str">
        <f t="shared" si="9"/>
        <v>Jan-00</v>
      </c>
      <c r="J278" s="57"/>
      <c r="K278"/>
    </row>
    <row r="279" spans="1:11" s="29" customFormat="1" x14ac:dyDescent="0.25">
      <c r="A279" s="172"/>
      <c r="B279" s="30"/>
      <c r="C279" s="164"/>
      <c r="D279" s="133"/>
      <c r="E279" s="56"/>
      <c r="F279" s="35"/>
      <c r="G279" s="35"/>
      <c r="H279" s="35"/>
      <c r="I279" s="29" t="str">
        <f t="shared" si="9"/>
        <v>Jan-00</v>
      </c>
      <c r="J279" s="60"/>
      <c r="K279"/>
    </row>
    <row r="280" spans="1:11" s="29" customFormat="1" x14ac:dyDescent="0.25">
      <c r="A280" s="172"/>
      <c r="B280" s="30"/>
      <c r="C280" s="36"/>
      <c r="D280" s="174"/>
      <c r="E280" s="56"/>
      <c r="F280" s="35"/>
      <c r="G280" s="35"/>
      <c r="H280" s="165"/>
      <c r="I280" s="29" t="str">
        <f t="shared" si="9"/>
        <v>Jan-00</v>
      </c>
      <c r="J280"/>
      <c r="K280"/>
    </row>
    <row r="281" spans="1:11" s="29" customFormat="1" x14ac:dyDescent="0.25">
      <c r="A281" s="172"/>
      <c r="B281" s="30"/>
      <c r="C281" s="36"/>
      <c r="D281" s="133"/>
      <c r="E281" s="56"/>
      <c r="F281" s="35"/>
      <c r="G281" s="35"/>
      <c r="H281" s="165"/>
      <c r="I281" s="40" t="str">
        <f t="shared" si="9"/>
        <v>Jan-00</v>
      </c>
      <c r="J281" s="11"/>
      <c r="K281" s="11"/>
    </row>
    <row r="282" spans="1:11" s="29" customFormat="1" x14ac:dyDescent="0.25">
      <c r="A282" s="172"/>
      <c r="B282" s="30"/>
      <c r="C282" s="36"/>
      <c r="D282" s="133"/>
      <c r="E282" s="56"/>
      <c r="F282" s="35"/>
      <c r="G282" s="35"/>
      <c r="H282" s="165"/>
      <c r="I282" s="40" t="str">
        <f t="shared" si="9"/>
        <v>Jan-00</v>
      </c>
      <c r="J282" s="11"/>
      <c r="K282" s="11"/>
    </row>
    <row r="283" spans="1:11" s="29" customFormat="1" x14ac:dyDescent="0.25">
      <c r="A283" s="172"/>
      <c r="B283" s="30"/>
      <c r="C283" s="36"/>
      <c r="D283" s="174"/>
      <c r="E283" s="56"/>
      <c r="F283" s="35"/>
      <c r="G283" s="35"/>
      <c r="H283" s="165"/>
      <c r="I283" s="10" t="str">
        <f t="shared" si="9"/>
        <v>Jan-00</v>
      </c>
      <c r="J283"/>
      <c r="K283"/>
    </row>
    <row r="284" spans="1:11" s="29" customFormat="1" x14ac:dyDescent="0.25">
      <c r="A284" s="172"/>
      <c r="B284" s="30"/>
      <c r="C284" s="36"/>
      <c r="D284" s="133"/>
      <c r="E284" s="56"/>
      <c r="F284" s="40"/>
      <c r="G284" s="35"/>
      <c r="H284" s="35"/>
      <c r="I284" s="29" t="str">
        <f t="shared" si="9"/>
        <v>Jan-00</v>
      </c>
      <c r="J284"/>
      <c r="K284"/>
    </row>
    <row r="285" spans="1:11" s="29" customFormat="1" x14ac:dyDescent="0.25">
      <c r="A285" s="172"/>
      <c r="B285" s="30"/>
      <c r="C285" s="36"/>
      <c r="D285" s="133"/>
      <c r="E285" s="56"/>
      <c r="F285" s="40"/>
      <c r="G285" s="35"/>
      <c r="H285" s="35"/>
      <c r="I285" s="29" t="str">
        <f t="shared" si="9"/>
        <v>Jan-00</v>
      </c>
      <c r="J285"/>
      <c r="K285"/>
    </row>
    <row r="286" spans="1:11" s="29" customFormat="1" x14ac:dyDescent="0.25">
      <c r="A286" s="172"/>
      <c r="B286" s="30"/>
      <c r="C286" s="36"/>
      <c r="D286" s="133"/>
      <c r="E286" s="56"/>
      <c r="F286" s="35"/>
      <c r="G286" s="35"/>
      <c r="H286" s="35"/>
      <c r="I286" s="29" t="str">
        <f t="shared" si="9"/>
        <v>Jan-00</v>
      </c>
      <c r="J286" s="49"/>
      <c r="K286" s="49"/>
    </row>
    <row r="287" spans="1:11" s="29" customFormat="1" x14ac:dyDescent="0.25">
      <c r="A287" s="172"/>
      <c r="B287" s="30"/>
      <c r="C287" s="36"/>
      <c r="D287" s="133"/>
      <c r="E287" s="56"/>
      <c r="F287" s="35"/>
      <c r="G287" s="35"/>
      <c r="H287" s="35"/>
      <c r="I287" s="29" t="str">
        <f t="shared" si="9"/>
        <v>Jan-00</v>
      </c>
      <c r="J287"/>
      <c r="K287"/>
    </row>
    <row r="288" spans="1:11" s="155" customFormat="1" x14ac:dyDescent="0.25">
      <c r="A288" s="172"/>
      <c r="B288" s="30"/>
      <c r="C288" s="164"/>
      <c r="D288" s="173"/>
      <c r="E288" s="55"/>
      <c r="F288" s="35"/>
      <c r="G288" s="40"/>
      <c r="H288" s="35"/>
      <c r="I288" s="29" t="str">
        <f t="shared" si="9"/>
        <v>Jan-00</v>
      </c>
      <c r="J288" s="11"/>
      <c r="K288" s="11"/>
    </row>
    <row r="289" spans="1:11" s="29" customFormat="1" x14ac:dyDescent="0.25">
      <c r="A289" s="172"/>
      <c r="B289" s="30"/>
      <c r="C289" s="36"/>
      <c r="D289" s="133"/>
      <c r="E289" s="56"/>
      <c r="F289" s="35"/>
      <c r="G289" s="35"/>
      <c r="H289" s="35"/>
      <c r="I289" s="29" t="str">
        <f t="shared" si="9"/>
        <v>Jan-00</v>
      </c>
      <c r="J289"/>
      <c r="K289"/>
    </row>
    <row r="290" spans="1:11" s="29" customFormat="1" x14ac:dyDescent="0.25">
      <c r="A290" s="172"/>
      <c r="B290" s="30"/>
      <c r="C290" s="36"/>
      <c r="D290" s="133"/>
      <c r="E290" s="56"/>
      <c r="F290" s="35"/>
      <c r="G290" s="35"/>
      <c r="H290" s="35"/>
      <c r="I290" s="29" t="str">
        <f t="shared" ref="I290:I321" si="10">A290&amp;TEXT(B290,"mmm-yy")</f>
        <v>Jan-00</v>
      </c>
      <c r="J290"/>
      <c r="K290"/>
    </row>
    <row r="291" spans="1:11" s="29" customFormat="1" x14ac:dyDescent="0.25">
      <c r="A291" s="172"/>
      <c r="B291" s="30"/>
      <c r="C291" s="36"/>
      <c r="D291" s="133"/>
      <c r="E291" s="56"/>
      <c r="F291" s="35"/>
      <c r="G291" s="40"/>
      <c r="H291" s="35"/>
      <c r="I291" s="29" t="str">
        <f t="shared" si="10"/>
        <v>Jan-00</v>
      </c>
      <c r="J291"/>
      <c r="K291"/>
    </row>
    <row r="292" spans="1:11" s="29" customFormat="1" x14ac:dyDescent="0.25">
      <c r="A292" s="172"/>
      <c r="B292" s="164"/>
      <c r="C292" s="36"/>
      <c r="D292" s="133"/>
      <c r="E292" s="56"/>
      <c r="F292" s="35"/>
      <c r="G292" s="35"/>
      <c r="H292" s="165"/>
      <c r="I292" s="29" t="str">
        <f t="shared" si="10"/>
        <v>Jan-00</v>
      </c>
      <c r="J292"/>
      <c r="K292"/>
    </row>
    <row r="293" spans="1:11" s="29" customFormat="1" x14ac:dyDescent="0.25">
      <c r="A293" s="172"/>
      <c r="B293" s="30"/>
      <c r="C293" s="36"/>
      <c r="D293" s="133"/>
      <c r="E293" s="56"/>
      <c r="F293" s="35"/>
      <c r="G293" s="35"/>
      <c r="H293" s="165"/>
      <c r="I293" s="29" t="str">
        <f t="shared" si="10"/>
        <v>Jan-00</v>
      </c>
      <c r="J293"/>
      <c r="K293"/>
    </row>
    <row r="294" spans="1:11" s="29" customFormat="1" x14ac:dyDescent="0.25">
      <c r="A294" s="172"/>
      <c r="B294" s="30"/>
      <c r="C294" s="36"/>
      <c r="D294" s="174"/>
      <c r="E294" s="56"/>
      <c r="F294" s="35"/>
      <c r="G294" s="35"/>
      <c r="H294" s="165"/>
      <c r="I294" s="29" t="str">
        <f t="shared" si="10"/>
        <v>Jan-00</v>
      </c>
      <c r="J294" s="11"/>
      <c r="K294" s="11"/>
    </row>
    <row r="295" spans="1:11" s="29" customFormat="1" x14ac:dyDescent="0.25">
      <c r="A295" s="172"/>
      <c r="B295" s="30"/>
      <c r="C295" s="164"/>
      <c r="D295" s="133"/>
      <c r="E295" s="55"/>
      <c r="F295" s="35"/>
      <c r="G295" s="35"/>
      <c r="H295" s="35"/>
      <c r="I295" s="29" t="str">
        <f t="shared" si="10"/>
        <v>Jan-00</v>
      </c>
      <c r="J295" s="154"/>
      <c r="K295"/>
    </row>
    <row r="296" spans="1:11" s="29" customFormat="1" x14ac:dyDescent="0.25">
      <c r="A296" s="172"/>
      <c r="B296" s="30"/>
      <c r="C296" s="36"/>
      <c r="D296" s="174"/>
      <c r="E296" s="55"/>
      <c r="F296" s="35"/>
      <c r="G296" s="35"/>
      <c r="H296" s="165"/>
      <c r="I296" s="10" t="str">
        <f t="shared" si="10"/>
        <v>Jan-00</v>
      </c>
      <c r="J296"/>
      <c r="K296"/>
    </row>
    <row r="297" spans="1:11" s="29" customFormat="1" x14ac:dyDescent="0.25">
      <c r="A297" s="172"/>
      <c r="B297" s="30"/>
      <c r="C297" s="36"/>
      <c r="D297" s="133"/>
      <c r="E297" s="56"/>
      <c r="F297" s="35"/>
      <c r="G297" s="35"/>
      <c r="H297" s="165"/>
      <c r="I297" s="29" t="str">
        <f t="shared" si="10"/>
        <v>Jan-00</v>
      </c>
      <c r="J297"/>
      <c r="K297"/>
    </row>
    <row r="298" spans="1:11" s="29" customFormat="1" x14ac:dyDescent="0.25">
      <c r="A298" s="172"/>
      <c r="B298" s="30"/>
      <c r="C298" s="36"/>
      <c r="D298" s="133"/>
      <c r="E298" s="56"/>
      <c r="F298" s="35"/>
      <c r="G298" s="35"/>
      <c r="H298" s="165"/>
      <c r="I298" s="29" t="str">
        <f t="shared" si="10"/>
        <v>Jan-00</v>
      </c>
      <c r="J298"/>
      <c r="K298"/>
    </row>
    <row r="299" spans="1:11" s="29" customFormat="1" x14ac:dyDescent="0.25">
      <c r="A299" s="172"/>
      <c r="B299" s="30"/>
      <c r="C299" s="164"/>
      <c r="D299" s="172"/>
      <c r="E299" s="55"/>
      <c r="F299" s="40"/>
      <c r="G299" s="40"/>
      <c r="H299" s="35"/>
      <c r="I299" s="10" t="str">
        <f t="shared" si="10"/>
        <v>Jan-00</v>
      </c>
      <c r="J299" s="11"/>
      <c r="K299" s="47"/>
    </row>
    <row r="300" spans="1:11" s="29" customFormat="1" x14ac:dyDescent="0.25">
      <c r="A300" s="172"/>
      <c r="B300" s="30"/>
      <c r="C300" s="164"/>
      <c r="D300" s="173"/>
      <c r="E300" s="55"/>
      <c r="F300" s="40"/>
      <c r="G300" s="40"/>
      <c r="H300" s="35"/>
      <c r="I300" s="10" t="str">
        <f t="shared" si="10"/>
        <v>Jan-00</v>
      </c>
      <c r="J300" s="15"/>
      <c r="K300" s="11"/>
    </row>
    <row r="301" spans="1:11" s="29" customFormat="1" x14ac:dyDescent="0.25">
      <c r="A301" s="172"/>
      <c r="B301" s="30"/>
      <c r="C301" s="36"/>
      <c r="D301" s="133"/>
      <c r="E301" s="56"/>
      <c r="F301" s="35"/>
      <c r="I301" s="29" t="str">
        <f t="shared" si="10"/>
        <v>Jan-00</v>
      </c>
      <c r="J301"/>
      <c r="K301"/>
    </row>
    <row r="302" spans="1:11" s="29" customFormat="1" x14ac:dyDescent="0.25">
      <c r="A302" s="172"/>
      <c r="B302" s="30"/>
      <c r="C302" s="36"/>
      <c r="D302" s="133"/>
      <c r="E302" s="56"/>
      <c r="F302" s="35"/>
      <c r="I302" s="29" t="str">
        <f t="shared" si="10"/>
        <v>Jan-00</v>
      </c>
      <c r="J302"/>
      <c r="K302"/>
    </row>
    <row r="303" spans="1:11" s="29" customFormat="1" x14ac:dyDescent="0.25">
      <c r="A303" s="172"/>
      <c r="B303" s="30"/>
      <c r="C303" s="36"/>
      <c r="D303" s="133"/>
      <c r="E303" s="56"/>
      <c r="F303" s="35"/>
      <c r="I303" s="29" t="str">
        <f t="shared" si="10"/>
        <v>Jan-00</v>
      </c>
      <c r="J303"/>
      <c r="K303"/>
    </row>
    <row r="304" spans="1:11" s="29" customFormat="1" x14ac:dyDescent="0.25">
      <c r="A304" s="172"/>
      <c r="B304" s="30"/>
      <c r="C304" s="36"/>
      <c r="D304" s="133"/>
      <c r="E304" s="56"/>
      <c r="F304" s="35"/>
      <c r="I304" s="29" t="str">
        <f t="shared" si="10"/>
        <v>Jan-00</v>
      </c>
      <c r="J304"/>
      <c r="K304"/>
    </row>
    <row r="305" spans="1:11" s="29" customFormat="1" x14ac:dyDescent="0.25">
      <c r="A305" s="172"/>
      <c r="B305" s="30"/>
      <c r="C305" s="36"/>
      <c r="D305" s="133"/>
      <c r="E305" s="56"/>
      <c r="F305" s="35"/>
      <c r="G305" s="35"/>
      <c r="I305" s="29" t="str">
        <f t="shared" si="10"/>
        <v>Jan-00</v>
      </c>
      <c r="J305"/>
      <c r="K305"/>
    </row>
    <row r="306" spans="1:11" s="29" customFormat="1" x14ac:dyDescent="0.25">
      <c r="A306" s="172"/>
      <c r="B306" s="30"/>
      <c r="C306" s="164"/>
      <c r="D306" s="133"/>
      <c r="E306" s="56"/>
      <c r="F306" s="35"/>
      <c r="G306" s="35"/>
      <c r="I306" s="29" t="str">
        <f t="shared" si="10"/>
        <v>Jan-00</v>
      </c>
      <c r="J306"/>
      <c r="K306"/>
    </row>
    <row r="307" spans="1:11" s="29" customFormat="1" x14ac:dyDescent="0.25">
      <c r="A307" s="172"/>
      <c r="B307" s="30"/>
      <c r="C307" s="36"/>
      <c r="D307" s="133"/>
      <c r="E307" s="56"/>
      <c r="F307" s="35"/>
      <c r="G307" s="35"/>
      <c r="I307" s="29" t="str">
        <f t="shared" si="10"/>
        <v>Jan-00</v>
      </c>
      <c r="J307"/>
      <c r="K307"/>
    </row>
    <row r="308" spans="1:11" s="29" customFormat="1" x14ac:dyDescent="0.25">
      <c r="A308" s="172"/>
      <c r="B308" s="30"/>
      <c r="C308" s="36"/>
      <c r="D308" s="133"/>
      <c r="E308" s="55"/>
      <c r="F308" s="35"/>
      <c r="G308" s="13"/>
      <c r="I308" s="29" t="str">
        <f t="shared" si="10"/>
        <v>Jan-00</v>
      </c>
      <c r="J308" s="11"/>
      <c r="K308" s="11"/>
    </row>
    <row r="309" spans="1:11" s="29" customFormat="1" x14ac:dyDescent="0.25">
      <c r="A309" s="172"/>
      <c r="B309" s="30"/>
      <c r="C309" s="36"/>
      <c r="D309" s="133"/>
      <c r="E309" s="56"/>
      <c r="F309" s="35"/>
      <c r="I309" s="29" t="str">
        <f t="shared" si="10"/>
        <v>Jan-00</v>
      </c>
      <c r="J309"/>
      <c r="K309"/>
    </row>
    <row r="310" spans="1:11" s="29" customFormat="1" x14ac:dyDescent="0.25">
      <c r="A310" s="172"/>
      <c r="B310" s="30"/>
      <c r="C310" s="36"/>
      <c r="D310" s="133"/>
      <c r="E310" s="56"/>
      <c r="F310" s="35"/>
      <c r="G310" s="35"/>
      <c r="I310" s="29" t="str">
        <f t="shared" si="10"/>
        <v>Jan-00</v>
      </c>
      <c r="J310"/>
      <c r="K310"/>
    </row>
    <row r="311" spans="1:11" s="29" customFormat="1" x14ac:dyDescent="0.25">
      <c r="A311" s="172"/>
      <c r="B311" s="30"/>
      <c r="C311" s="36"/>
      <c r="D311" s="133"/>
      <c r="E311" s="55"/>
      <c r="F311" s="35"/>
      <c r="G311" s="13"/>
      <c r="I311" s="10" t="str">
        <f t="shared" si="10"/>
        <v>Jan-00</v>
      </c>
      <c r="J311" s="11"/>
      <c r="K311" s="49"/>
    </row>
    <row r="312" spans="1:11" s="29" customFormat="1" x14ac:dyDescent="0.25">
      <c r="A312" s="172"/>
      <c r="B312" s="30"/>
      <c r="C312" s="36"/>
      <c r="D312" s="133"/>
      <c r="E312" s="56"/>
      <c r="F312" s="35"/>
      <c r="I312" s="10" t="str">
        <f t="shared" si="10"/>
        <v>Jan-00</v>
      </c>
      <c r="J312" s="11"/>
      <c r="K312" s="49"/>
    </row>
    <row r="313" spans="1:11" s="29" customFormat="1" x14ac:dyDescent="0.25">
      <c r="A313" s="172"/>
      <c r="B313" s="30"/>
      <c r="C313" s="164"/>
      <c r="D313" s="133"/>
      <c r="E313" s="56"/>
      <c r="F313" s="35"/>
      <c r="G313" s="35"/>
      <c r="I313" s="29" t="str">
        <f t="shared" si="10"/>
        <v>Jan-00</v>
      </c>
      <c r="J313" s="11"/>
      <c r="K313"/>
    </row>
    <row r="314" spans="1:11" s="29" customFormat="1" x14ac:dyDescent="0.25">
      <c r="A314" s="172"/>
      <c r="B314" s="30"/>
      <c r="C314" s="164"/>
      <c r="D314" s="133"/>
      <c r="E314" s="56"/>
      <c r="F314" s="35"/>
      <c r="G314" s="13"/>
      <c r="I314" s="29" t="str">
        <f t="shared" si="10"/>
        <v>Jan-00</v>
      </c>
      <c r="J314"/>
      <c r="K314"/>
    </row>
    <row r="315" spans="1:11" s="29" customFormat="1" x14ac:dyDescent="0.25">
      <c r="A315" s="172"/>
      <c r="B315" s="30"/>
      <c r="C315" s="164"/>
      <c r="D315" s="133"/>
      <c r="E315" s="56"/>
      <c r="F315" s="35"/>
      <c r="I315" s="29" t="str">
        <f t="shared" si="10"/>
        <v>Jan-00</v>
      </c>
      <c r="J315"/>
      <c r="K315"/>
    </row>
    <row r="316" spans="1:11" s="29" customFormat="1" x14ac:dyDescent="0.25">
      <c r="A316" s="172"/>
      <c r="B316" s="30"/>
      <c r="C316" s="164"/>
      <c r="D316" s="133"/>
      <c r="E316" s="56"/>
      <c r="F316" s="35"/>
      <c r="G316" s="35"/>
      <c r="I316" s="29" t="str">
        <f t="shared" si="10"/>
        <v>Jan-00</v>
      </c>
      <c r="J316"/>
      <c r="K316"/>
    </row>
    <row r="317" spans="1:11" s="29" customFormat="1" x14ac:dyDescent="0.25">
      <c r="A317" s="172"/>
      <c r="B317" s="30"/>
      <c r="C317" s="164"/>
      <c r="D317" s="133"/>
      <c r="E317" s="56"/>
      <c r="F317" s="35"/>
      <c r="G317" s="13"/>
      <c r="I317" s="29" t="str">
        <f t="shared" si="10"/>
        <v>Jan-00</v>
      </c>
      <c r="J317"/>
      <c r="K317"/>
    </row>
    <row r="318" spans="1:11" s="29" customFormat="1" x14ac:dyDescent="0.25">
      <c r="A318" s="172"/>
      <c r="B318" s="30"/>
      <c r="C318" s="164"/>
      <c r="D318" s="133"/>
      <c r="E318" s="56"/>
      <c r="F318" s="35"/>
      <c r="I318" s="29" t="str">
        <f t="shared" si="10"/>
        <v>Jan-00</v>
      </c>
      <c r="J318"/>
      <c r="K318"/>
    </row>
    <row r="319" spans="1:11" s="29" customFormat="1" x14ac:dyDescent="0.25">
      <c r="A319" s="172"/>
      <c r="B319" s="30"/>
      <c r="C319" s="164"/>
      <c r="D319" s="174"/>
      <c r="E319" s="55"/>
      <c r="F319" s="35"/>
      <c r="G319" s="35"/>
      <c r="H319" s="35"/>
      <c r="I319" s="10" t="str">
        <f t="shared" si="10"/>
        <v>Jan-00</v>
      </c>
      <c r="J319"/>
      <c r="K319"/>
    </row>
    <row r="320" spans="1:11" s="29" customFormat="1" x14ac:dyDescent="0.25">
      <c r="A320" s="172"/>
      <c r="B320" s="30"/>
      <c r="C320" s="36"/>
      <c r="D320" s="174"/>
      <c r="E320" s="56"/>
      <c r="F320" s="35"/>
      <c r="G320" s="35"/>
      <c r="H320" s="164"/>
      <c r="I320" s="10" t="str">
        <f t="shared" si="10"/>
        <v>Jan-00</v>
      </c>
      <c r="J320"/>
      <c r="K320"/>
    </row>
    <row r="321" spans="1:11" s="29" customFormat="1" x14ac:dyDescent="0.25">
      <c r="A321" s="172"/>
      <c r="B321" s="30"/>
      <c r="C321" s="36"/>
      <c r="D321" s="133"/>
      <c r="E321" s="56"/>
      <c r="F321" s="35"/>
      <c r="G321" s="35"/>
      <c r="H321" s="165"/>
      <c r="I321" s="40" t="str">
        <f t="shared" si="10"/>
        <v>Jan-00</v>
      </c>
      <c r="J321" s="11"/>
      <c r="K321" s="11"/>
    </row>
    <row r="322" spans="1:11" s="29" customFormat="1" x14ac:dyDescent="0.25">
      <c r="A322" s="172"/>
      <c r="B322" s="30"/>
      <c r="C322" s="36"/>
      <c r="D322" s="133"/>
      <c r="E322" s="56"/>
      <c r="F322" s="35"/>
      <c r="I322" s="29" t="str">
        <f t="shared" ref="I322:I343" si="11">A322&amp;TEXT(B322,"mmm-yy")</f>
        <v>Jan-00</v>
      </c>
      <c r="J322"/>
      <c r="K322"/>
    </row>
    <row r="323" spans="1:11" s="29" customFormat="1" x14ac:dyDescent="0.25">
      <c r="A323" s="172"/>
      <c r="B323" s="30"/>
      <c r="C323" s="164"/>
      <c r="D323" s="174"/>
      <c r="E323" s="56"/>
      <c r="F323" s="35"/>
      <c r="G323" s="35"/>
      <c r="H323" s="35"/>
      <c r="I323" s="29" t="str">
        <f t="shared" si="11"/>
        <v>Jan-00</v>
      </c>
      <c r="J323"/>
      <c r="K323"/>
    </row>
    <row r="324" spans="1:11" s="29" customFormat="1" x14ac:dyDescent="0.25">
      <c r="A324" s="172"/>
      <c r="B324" s="30"/>
      <c r="C324" s="164"/>
      <c r="D324" s="174"/>
      <c r="E324" s="56"/>
      <c r="F324" s="35"/>
      <c r="G324" s="35"/>
      <c r="H324" s="35"/>
      <c r="I324" s="29" t="str">
        <f t="shared" si="11"/>
        <v>Jan-00</v>
      </c>
      <c r="J324"/>
      <c r="K324"/>
    </row>
    <row r="325" spans="1:11" s="29" customFormat="1" x14ac:dyDescent="0.25">
      <c r="A325" s="172"/>
      <c r="B325" s="30"/>
      <c r="C325" s="36"/>
      <c r="D325" s="133"/>
      <c r="E325" s="56"/>
      <c r="F325" s="35"/>
      <c r="G325" s="35"/>
      <c r="I325" s="29" t="str">
        <f t="shared" si="11"/>
        <v>Jan-00</v>
      </c>
      <c r="J325"/>
      <c r="K325"/>
    </row>
    <row r="326" spans="1:11" s="29" customFormat="1" x14ac:dyDescent="0.25">
      <c r="A326" s="172"/>
      <c r="B326" s="30"/>
      <c r="C326" s="36"/>
      <c r="D326" s="133"/>
      <c r="E326" s="56"/>
      <c r="F326" s="35"/>
      <c r="G326" s="35"/>
      <c r="H326" s="165"/>
      <c r="I326" s="29" t="str">
        <f t="shared" si="11"/>
        <v>Jan-00</v>
      </c>
      <c r="J326" s="11"/>
      <c r="K326" s="11"/>
    </row>
    <row r="327" spans="1:11" s="11" customFormat="1" x14ac:dyDescent="0.25">
      <c r="A327" s="172"/>
      <c r="B327" s="30"/>
      <c r="C327" s="164"/>
      <c r="D327" s="174"/>
      <c r="E327" s="56"/>
      <c r="F327" s="35"/>
      <c r="G327" s="35"/>
      <c r="H327" s="35"/>
      <c r="I327" s="29" t="str">
        <f t="shared" si="11"/>
        <v>Jan-00</v>
      </c>
      <c r="J327" s="156"/>
      <c r="K327" s="156"/>
    </row>
    <row r="328" spans="1:11" s="29" customFormat="1" x14ac:dyDescent="0.25">
      <c r="A328" s="172"/>
      <c r="B328" s="30"/>
      <c r="C328" s="36"/>
      <c r="D328" s="174"/>
      <c r="E328" s="56"/>
      <c r="F328" s="35"/>
      <c r="G328" s="35"/>
      <c r="H328" s="35"/>
      <c r="I328" s="29" t="str">
        <f t="shared" si="11"/>
        <v>Jan-00</v>
      </c>
      <c r="J328"/>
      <c r="K328"/>
    </row>
    <row r="329" spans="1:11" s="29" customFormat="1" x14ac:dyDescent="0.25">
      <c r="A329" s="172"/>
      <c r="B329" s="164"/>
      <c r="C329" s="36"/>
      <c r="D329" s="133"/>
      <c r="E329" s="56"/>
      <c r="F329" s="35"/>
      <c r="G329" s="35"/>
      <c r="H329" s="165"/>
      <c r="I329" s="29" t="str">
        <f t="shared" si="11"/>
        <v>Jan-00</v>
      </c>
      <c r="J329"/>
      <c r="K329"/>
    </row>
    <row r="330" spans="1:11" s="29" customFormat="1" x14ac:dyDescent="0.25">
      <c r="A330" s="172"/>
      <c r="B330" s="30"/>
      <c r="C330" s="36"/>
      <c r="D330" s="133"/>
      <c r="E330" s="56"/>
      <c r="F330" s="35"/>
      <c r="G330" s="35"/>
      <c r="H330" s="165"/>
      <c r="I330" s="40" t="str">
        <f t="shared" si="11"/>
        <v>Jan-00</v>
      </c>
      <c r="J330" s="11"/>
      <c r="K330" s="11"/>
    </row>
    <row r="331" spans="1:11" s="29" customFormat="1" x14ac:dyDescent="0.25">
      <c r="A331" s="172"/>
      <c r="B331" s="30"/>
      <c r="C331" s="36"/>
      <c r="D331" s="133"/>
      <c r="E331" s="56"/>
      <c r="F331" s="35"/>
      <c r="G331" s="35"/>
      <c r="H331" s="165"/>
      <c r="I331" s="29" t="str">
        <f t="shared" si="11"/>
        <v>Jan-00</v>
      </c>
      <c r="J331"/>
      <c r="K331"/>
    </row>
    <row r="332" spans="1:11" s="29" customFormat="1" x14ac:dyDescent="0.25">
      <c r="A332" s="172"/>
      <c r="B332" s="30"/>
      <c r="C332" s="36"/>
      <c r="D332" s="133"/>
      <c r="E332" s="56"/>
      <c r="F332" s="35"/>
      <c r="G332" s="35"/>
      <c r="H332" s="165"/>
      <c r="I332" s="29" t="str">
        <f t="shared" si="11"/>
        <v>Jan-00</v>
      </c>
      <c r="J332" s="11"/>
      <c r="K332" s="11"/>
    </row>
    <row r="333" spans="1:11" s="29" customFormat="1" x14ac:dyDescent="0.25">
      <c r="A333" s="172"/>
      <c r="B333" s="30"/>
      <c r="C333" s="36"/>
      <c r="D333" s="133"/>
      <c r="E333" s="55"/>
      <c r="F333" s="35"/>
      <c r="G333" s="35"/>
      <c r="H333" s="165"/>
      <c r="I333" s="10" t="str">
        <f t="shared" si="11"/>
        <v>Jan-00</v>
      </c>
      <c r="J333"/>
      <c r="K333"/>
    </row>
    <row r="334" spans="1:11" s="29" customFormat="1" x14ac:dyDescent="0.25">
      <c r="A334" s="172"/>
      <c r="B334" s="30"/>
      <c r="C334" s="36"/>
      <c r="D334" s="133"/>
      <c r="E334" s="56"/>
      <c r="F334" s="35"/>
      <c r="G334" s="35"/>
      <c r="H334" s="165"/>
      <c r="I334" s="29" t="str">
        <f t="shared" si="11"/>
        <v>Jan-00</v>
      </c>
      <c r="J334"/>
      <c r="K334"/>
    </row>
    <row r="335" spans="1:11" s="29" customFormat="1" x14ac:dyDescent="0.25">
      <c r="A335" s="172"/>
      <c r="B335" s="30"/>
      <c r="C335" s="36"/>
      <c r="D335" s="133"/>
      <c r="E335" s="56"/>
      <c r="F335" s="35"/>
      <c r="G335" s="35"/>
      <c r="I335" s="40" t="str">
        <f t="shared" si="11"/>
        <v>Jan-00</v>
      </c>
      <c r="J335"/>
      <c r="K335"/>
    </row>
    <row r="336" spans="1:11" s="29" customFormat="1" x14ac:dyDescent="0.25">
      <c r="A336" s="172"/>
      <c r="B336" s="30"/>
      <c r="C336" s="36"/>
      <c r="D336" s="133"/>
      <c r="E336" s="56"/>
      <c r="F336" s="35"/>
      <c r="G336" s="35"/>
      <c r="H336" s="35"/>
      <c r="I336" s="29" t="str">
        <f t="shared" si="11"/>
        <v>Jan-00</v>
      </c>
      <c r="J336"/>
      <c r="K336"/>
    </row>
    <row r="337" spans="1:11" s="29" customFormat="1" x14ac:dyDescent="0.25">
      <c r="A337" s="172"/>
      <c r="B337" s="30"/>
      <c r="C337" s="36"/>
      <c r="D337" s="174"/>
      <c r="E337" s="56"/>
      <c r="F337" s="35"/>
      <c r="G337" s="35"/>
      <c r="H337" s="35"/>
      <c r="I337" s="29" t="str">
        <f t="shared" si="11"/>
        <v>Jan-00</v>
      </c>
      <c r="J337"/>
      <c r="K337"/>
    </row>
    <row r="338" spans="1:11" s="29" customFormat="1" x14ac:dyDescent="0.25">
      <c r="A338" s="172"/>
      <c r="B338" s="30"/>
      <c r="C338" s="36"/>
      <c r="D338" s="174"/>
      <c r="E338" s="56"/>
      <c r="F338" s="35"/>
      <c r="G338" s="35"/>
      <c r="H338" s="35"/>
      <c r="I338" s="29" t="str">
        <f t="shared" si="11"/>
        <v>Jan-00</v>
      </c>
      <c r="J338"/>
      <c r="K338"/>
    </row>
    <row r="339" spans="1:11" s="29" customFormat="1" x14ac:dyDescent="0.25">
      <c r="A339" s="172"/>
      <c r="B339" s="30"/>
      <c r="C339" s="36"/>
      <c r="D339" s="133"/>
      <c r="E339" s="55"/>
      <c r="F339" s="35"/>
      <c r="G339" s="35"/>
      <c r="H339" s="35"/>
      <c r="I339" s="29" t="str">
        <f t="shared" si="11"/>
        <v>Jan-00</v>
      </c>
      <c r="J339"/>
      <c r="K339"/>
    </row>
    <row r="340" spans="1:11" s="29" customFormat="1" x14ac:dyDescent="0.25">
      <c r="A340" s="172"/>
      <c r="B340" s="30"/>
      <c r="C340" s="164"/>
      <c r="D340" s="174"/>
      <c r="E340" s="55"/>
      <c r="F340" s="35"/>
      <c r="G340" s="35"/>
      <c r="H340" s="35"/>
      <c r="I340" s="29" t="str">
        <f t="shared" si="11"/>
        <v>Jan-00</v>
      </c>
      <c r="J340" s="11"/>
      <c r="K340" s="11"/>
    </row>
    <row r="341" spans="1:11" s="29" customFormat="1" x14ac:dyDescent="0.25">
      <c r="A341" s="172"/>
      <c r="B341" s="30"/>
      <c r="C341" s="36"/>
      <c r="D341" s="174"/>
      <c r="E341" s="56"/>
      <c r="F341" s="35"/>
      <c r="G341" s="35"/>
      <c r="H341" s="35"/>
      <c r="I341" s="29" t="str">
        <f t="shared" si="11"/>
        <v>Jan-00</v>
      </c>
      <c r="J341"/>
      <c r="K341"/>
    </row>
    <row r="342" spans="1:11" s="29" customFormat="1" x14ac:dyDescent="0.25">
      <c r="A342" s="172"/>
      <c r="B342" s="30"/>
      <c r="C342" s="36"/>
      <c r="D342" s="174"/>
      <c r="E342" s="56"/>
      <c r="F342" s="35"/>
      <c r="G342" s="35"/>
      <c r="H342" s="35"/>
      <c r="I342" s="29" t="str">
        <f t="shared" si="11"/>
        <v>Jan-00</v>
      </c>
      <c r="J342"/>
      <c r="K342"/>
    </row>
    <row r="343" spans="1:11" s="29" customFormat="1" x14ac:dyDescent="0.25">
      <c r="A343" s="172"/>
      <c r="B343" s="30"/>
      <c r="C343" s="36"/>
      <c r="D343" s="174"/>
      <c r="E343" s="56"/>
      <c r="F343" s="35"/>
      <c r="G343" s="35"/>
      <c r="H343" s="35"/>
      <c r="I343" s="29" t="str">
        <f t="shared" si="11"/>
        <v>Jan-00</v>
      </c>
      <c r="J343"/>
      <c r="K343"/>
    </row>
    <row r="344" spans="1:11" s="29" customFormat="1" x14ac:dyDescent="0.25">
      <c r="A344" s="172"/>
      <c r="B344" s="30"/>
      <c r="C344" s="36"/>
      <c r="D344" s="133"/>
      <c r="E344" s="56"/>
      <c r="F344" s="35"/>
      <c r="G344" s="35"/>
      <c r="I344" s="29" t="str">
        <f t="shared" ref="I344:I353" si="12">A344&amp;TEXT(B344,"mmm-yy")</f>
        <v>Jan-00</v>
      </c>
      <c r="J344"/>
      <c r="K344"/>
    </row>
    <row r="345" spans="1:11" s="29" customFormat="1" x14ac:dyDescent="0.25">
      <c r="A345" s="172"/>
      <c r="B345" s="30"/>
      <c r="C345" s="36"/>
      <c r="D345" s="133"/>
      <c r="E345" s="56"/>
      <c r="F345" s="35"/>
      <c r="G345" s="35"/>
      <c r="I345" s="29" t="str">
        <f t="shared" si="12"/>
        <v>Jan-00</v>
      </c>
      <c r="J345" s="11"/>
      <c r="K345" s="11"/>
    </row>
    <row r="346" spans="1:11" s="29" customFormat="1" x14ac:dyDescent="0.25">
      <c r="A346" s="172"/>
      <c r="B346" s="30"/>
      <c r="C346" s="36"/>
      <c r="D346" s="133"/>
      <c r="E346" s="56"/>
      <c r="F346" s="35"/>
      <c r="G346" s="35"/>
      <c r="I346" s="29" t="str">
        <f t="shared" si="12"/>
        <v>Jan-00</v>
      </c>
      <c r="J346"/>
      <c r="K346"/>
    </row>
    <row r="347" spans="1:11" s="29" customFormat="1" x14ac:dyDescent="0.25">
      <c r="A347" s="172"/>
      <c r="B347" s="30"/>
      <c r="C347" s="36"/>
      <c r="D347" s="133"/>
      <c r="E347" s="56"/>
      <c r="F347" s="35"/>
      <c r="G347" s="35"/>
      <c r="H347" s="35"/>
      <c r="I347" s="29" t="str">
        <f t="shared" si="12"/>
        <v>Jan-00</v>
      </c>
      <c r="J347"/>
      <c r="K347"/>
    </row>
    <row r="348" spans="1:11" s="29" customFormat="1" x14ac:dyDescent="0.25">
      <c r="A348" s="172"/>
      <c r="B348" s="30"/>
      <c r="C348" s="36"/>
      <c r="D348" s="133"/>
      <c r="E348" s="56"/>
      <c r="F348" s="35"/>
      <c r="G348" s="35"/>
      <c r="H348" s="35"/>
      <c r="I348" s="29" t="str">
        <f t="shared" si="12"/>
        <v>Jan-00</v>
      </c>
      <c r="J348" s="11"/>
      <c r="K348" s="11"/>
    </row>
    <row r="349" spans="1:11" s="29" customFormat="1" x14ac:dyDescent="0.25">
      <c r="A349" s="172"/>
      <c r="B349" s="30"/>
      <c r="C349" s="36"/>
      <c r="D349" s="172"/>
      <c r="E349" s="55"/>
      <c r="F349" s="35"/>
      <c r="G349" s="40"/>
      <c r="I349" s="10" t="str">
        <f t="shared" si="12"/>
        <v>Jan-00</v>
      </c>
      <c r="J349"/>
      <c r="K349"/>
    </row>
    <row r="350" spans="1:11" s="29" customFormat="1" x14ac:dyDescent="0.25">
      <c r="A350" s="172"/>
      <c r="B350" s="30"/>
      <c r="C350" s="36"/>
      <c r="D350" s="133"/>
      <c r="E350" s="56"/>
      <c r="F350" s="35"/>
      <c r="G350" s="35"/>
      <c r="H350" s="35"/>
      <c r="I350" s="29" t="str">
        <f t="shared" si="12"/>
        <v>Jan-00</v>
      </c>
      <c r="J350"/>
      <c r="K350"/>
    </row>
    <row r="351" spans="1:11" s="29" customFormat="1" x14ac:dyDescent="0.25">
      <c r="A351" s="172"/>
      <c r="B351" s="30"/>
      <c r="C351" s="36"/>
      <c r="D351" s="133"/>
      <c r="E351" s="56"/>
      <c r="F351" s="35"/>
      <c r="G351" s="35"/>
      <c r="I351" s="29" t="str">
        <f t="shared" si="12"/>
        <v>Jan-00</v>
      </c>
      <c r="J351"/>
      <c r="K351"/>
    </row>
    <row r="352" spans="1:11" s="29" customFormat="1" x14ac:dyDescent="0.25">
      <c r="I352" s="29" t="str">
        <f t="shared" si="12"/>
        <v>Jan-00</v>
      </c>
      <c r="J352"/>
      <c r="K352"/>
    </row>
    <row r="353" spans="9:11" s="29" customFormat="1" x14ac:dyDescent="0.25">
      <c r="I353" s="29" t="str">
        <f t="shared" si="12"/>
        <v>Jan-00</v>
      </c>
      <c r="J353"/>
      <c r="K353"/>
    </row>
    <row r="354" spans="9:11" s="29" customFormat="1" x14ac:dyDescent="0.25">
      <c r="I354" s="29" t="str">
        <f t="shared" ref="I354" si="13">A354&amp;TEXT(B354,"mmm-yy")</f>
        <v>Jan-00</v>
      </c>
      <c r="J354"/>
      <c r="K354"/>
    </row>
    <row r="355" spans="9:11" s="29" customFormat="1" x14ac:dyDescent="0.25">
      <c r="I355" s="29" t="str">
        <f t="shared" ref="I355:I371" si="14">A355&amp;TEXT(B355,"mmm-yy")</f>
        <v>Jan-00</v>
      </c>
      <c r="J355"/>
      <c r="K355"/>
    </row>
    <row r="356" spans="9:11" s="29" customFormat="1" x14ac:dyDescent="0.25">
      <c r="I356" s="29" t="str">
        <f t="shared" si="14"/>
        <v>Jan-00</v>
      </c>
      <c r="J356"/>
      <c r="K356"/>
    </row>
    <row r="357" spans="9:11" s="29" customFormat="1" x14ac:dyDescent="0.25">
      <c r="I357" s="29" t="str">
        <f t="shared" si="14"/>
        <v>Jan-00</v>
      </c>
      <c r="J357"/>
      <c r="K357"/>
    </row>
    <row r="358" spans="9:11" s="29" customFormat="1" x14ac:dyDescent="0.25">
      <c r="I358" s="29" t="str">
        <f t="shared" si="14"/>
        <v>Jan-00</v>
      </c>
      <c r="J358"/>
      <c r="K358"/>
    </row>
    <row r="359" spans="9:11" s="29" customFormat="1" x14ac:dyDescent="0.25">
      <c r="I359" s="29" t="str">
        <f t="shared" si="14"/>
        <v>Jan-00</v>
      </c>
      <c r="J359"/>
      <c r="K359"/>
    </row>
    <row r="360" spans="9:11" s="29" customFormat="1" x14ac:dyDescent="0.25">
      <c r="I360" s="29" t="str">
        <f t="shared" si="14"/>
        <v>Jan-00</v>
      </c>
      <c r="J360"/>
      <c r="K360"/>
    </row>
    <row r="361" spans="9:11" s="29" customFormat="1" x14ac:dyDescent="0.25">
      <c r="I361" s="29" t="str">
        <f t="shared" si="14"/>
        <v>Jan-00</v>
      </c>
      <c r="J361"/>
      <c r="K361"/>
    </row>
    <row r="362" spans="9:11" s="29" customFormat="1" x14ac:dyDescent="0.25">
      <c r="I362" s="29" t="str">
        <f t="shared" si="14"/>
        <v>Jan-00</v>
      </c>
      <c r="J362"/>
      <c r="K362"/>
    </row>
    <row r="363" spans="9:11" s="29" customFormat="1" x14ac:dyDescent="0.25">
      <c r="I363" s="29" t="str">
        <f t="shared" si="14"/>
        <v>Jan-00</v>
      </c>
      <c r="J363"/>
      <c r="K363"/>
    </row>
    <row r="364" spans="9:11" s="29" customFormat="1" x14ac:dyDescent="0.25">
      <c r="I364" s="29" t="str">
        <f t="shared" si="14"/>
        <v>Jan-00</v>
      </c>
      <c r="J364"/>
      <c r="K364"/>
    </row>
    <row r="365" spans="9:11" s="29" customFormat="1" x14ac:dyDescent="0.25">
      <c r="I365" s="29" t="str">
        <f t="shared" si="14"/>
        <v>Jan-00</v>
      </c>
      <c r="J365"/>
      <c r="K365"/>
    </row>
    <row r="366" spans="9:11" s="29" customFormat="1" x14ac:dyDescent="0.25">
      <c r="I366" s="29" t="str">
        <f t="shared" si="14"/>
        <v>Jan-00</v>
      </c>
      <c r="J366"/>
      <c r="K366"/>
    </row>
    <row r="367" spans="9:11" s="29" customFormat="1" x14ac:dyDescent="0.25">
      <c r="I367" s="29" t="str">
        <f t="shared" si="14"/>
        <v>Jan-00</v>
      </c>
      <c r="J367"/>
      <c r="K367"/>
    </row>
    <row r="368" spans="9:11" s="29" customFormat="1" x14ac:dyDescent="0.25">
      <c r="I368" s="29" t="str">
        <f t="shared" si="14"/>
        <v>Jan-00</v>
      </c>
      <c r="J368"/>
      <c r="K368"/>
    </row>
    <row r="369" spans="9:11" s="29" customFormat="1" x14ac:dyDescent="0.25">
      <c r="I369" s="29" t="str">
        <f t="shared" si="14"/>
        <v>Jan-00</v>
      </c>
      <c r="J369"/>
      <c r="K369"/>
    </row>
    <row r="370" spans="9:11" s="29" customFormat="1" x14ac:dyDescent="0.25">
      <c r="I370" s="29" t="str">
        <f t="shared" si="14"/>
        <v>Jan-00</v>
      </c>
      <c r="J370"/>
      <c r="K370"/>
    </row>
    <row r="371" spans="9:11" s="29" customFormat="1" x14ac:dyDescent="0.25">
      <c r="I371" s="29" t="str">
        <f t="shared" si="14"/>
        <v>Jan-00</v>
      </c>
      <c r="J371"/>
      <c r="K371"/>
    </row>
    <row r="372" spans="9:11" s="29" customFormat="1" x14ac:dyDescent="0.25">
      <c r="I372" s="29" t="str">
        <f>A372&amp;TEXT(B372,"mmm-yy")</f>
        <v>Jan-00</v>
      </c>
      <c r="J372"/>
      <c r="K372"/>
    </row>
    <row r="373" spans="9:11" s="29" customFormat="1" x14ac:dyDescent="0.25">
      <c r="I373" s="29" t="str">
        <f>A373&amp;TEXT(B373,"mmm-yy")</f>
        <v>Jan-00</v>
      </c>
      <c r="J373"/>
      <c r="K373"/>
    </row>
    <row r="374" spans="9:11" s="29" customFormat="1" x14ac:dyDescent="0.25">
      <c r="I374" s="29" t="str">
        <f t="shared" ref="I374:I427" si="15">A374&amp;TEXT(B374,"mmm-yy")</f>
        <v>Jan-00</v>
      </c>
      <c r="J374"/>
      <c r="K374"/>
    </row>
    <row r="375" spans="9:11" s="29" customFormat="1" x14ac:dyDescent="0.25">
      <c r="I375" s="29" t="str">
        <f t="shared" si="15"/>
        <v>Jan-00</v>
      </c>
      <c r="J375"/>
      <c r="K375"/>
    </row>
    <row r="376" spans="9:11" s="29" customFormat="1" x14ac:dyDescent="0.25">
      <c r="I376" s="29" t="str">
        <f t="shared" si="15"/>
        <v>Jan-00</v>
      </c>
      <c r="J376"/>
      <c r="K376"/>
    </row>
    <row r="377" spans="9:11" s="29" customFormat="1" x14ac:dyDescent="0.25">
      <c r="I377" s="29" t="str">
        <f t="shared" si="15"/>
        <v>Jan-00</v>
      </c>
      <c r="J377"/>
      <c r="K377"/>
    </row>
    <row r="378" spans="9:11" s="29" customFormat="1" x14ac:dyDescent="0.25">
      <c r="I378" s="29" t="str">
        <f t="shared" si="15"/>
        <v>Jan-00</v>
      </c>
      <c r="J378"/>
      <c r="K378"/>
    </row>
    <row r="379" spans="9:11" s="29" customFormat="1" x14ac:dyDescent="0.25">
      <c r="I379" s="29" t="str">
        <f t="shared" si="15"/>
        <v>Jan-00</v>
      </c>
      <c r="J379"/>
      <c r="K379"/>
    </row>
    <row r="380" spans="9:11" s="29" customFormat="1" x14ac:dyDescent="0.25">
      <c r="I380" s="29" t="str">
        <f t="shared" si="15"/>
        <v>Jan-00</v>
      </c>
      <c r="J380"/>
      <c r="K380"/>
    </row>
    <row r="381" spans="9:11" s="29" customFormat="1" x14ac:dyDescent="0.25">
      <c r="I381" s="29" t="str">
        <f t="shared" si="15"/>
        <v>Jan-00</v>
      </c>
      <c r="J381"/>
      <c r="K381"/>
    </row>
    <row r="382" spans="9:11" s="29" customFormat="1" x14ac:dyDescent="0.25">
      <c r="I382" s="29" t="str">
        <f t="shared" si="15"/>
        <v>Jan-00</v>
      </c>
      <c r="J382"/>
      <c r="K382"/>
    </row>
    <row r="383" spans="9:11" s="29" customFormat="1" x14ac:dyDescent="0.25">
      <c r="I383" s="29" t="str">
        <f t="shared" si="15"/>
        <v>Jan-00</v>
      </c>
      <c r="J383"/>
      <c r="K383"/>
    </row>
    <row r="384" spans="9:11" s="29" customFormat="1" x14ac:dyDescent="0.25">
      <c r="I384" s="29" t="str">
        <f t="shared" si="15"/>
        <v>Jan-00</v>
      </c>
      <c r="J384"/>
      <c r="K384"/>
    </row>
    <row r="385" spans="9:11" s="29" customFormat="1" x14ac:dyDescent="0.25">
      <c r="I385" s="29" t="str">
        <f t="shared" si="15"/>
        <v>Jan-00</v>
      </c>
      <c r="J385"/>
      <c r="K385"/>
    </row>
    <row r="386" spans="9:11" s="29" customFormat="1" x14ac:dyDescent="0.25">
      <c r="I386" s="29" t="str">
        <f t="shared" si="15"/>
        <v>Jan-00</v>
      </c>
      <c r="J386"/>
      <c r="K386"/>
    </row>
    <row r="387" spans="9:11" s="29" customFormat="1" x14ac:dyDescent="0.25">
      <c r="I387" s="29" t="str">
        <f t="shared" si="15"/>
        <v>Jan-00</v>
      </c>
      <c r="J387"/>
      <c r="K387"/>
    </row>
    <row r="388" spans="9:11" s="29" customFormat="1" x14ac:dyDescent="0.25">
      <c r="I388" s="29" t="str">
        <f t="shared" si="15"/>
        <v>Jan-00</v>
      </c>
      <c r="J388"/>
      <c r="K388"/>
    </row>
    <row r="389" spans="9:11" s="29" customFormat="1" x14ac:dyDescent="0.25">
      <c r="I389" s="29" t="str">
        <f t="shared" si="15"/>
        <v>Jan-00</v>
      </c>
      <c r="J389"/>
      <c r="K389"/>
    </row>
    <row r="390" spans="9:11" s="29" customFormat="1" x14ac:dyDescent="0.25">
      <c r="I390" s="29" t="str">
        <f t="shared" si="15"/>
        <v>Jan-00</v>
      </c>
      <c r="J390"/>
      <c r="K390"/>
    </row>
    <row r="391" spans="9:11" s="29" customFormat="1" x14ac:dyDescent="0.25">
      <c r="I391" s="29" t="str">
        <f t="shared" si="15"/>
        <v>Jan-00</v>
      </c>
      <c r="J391"/>
      <c r="K391"/>
    </row>
    <row r="392" spans="9:11" s="29" customFormat="1" x14ac:dyDescent="0.25">
      <c r="I392" s="29" t="str">
        <f t="shared" si="15"/>
        <v>Jan-00</v>
      </c>
      <c r="J392"/>
      <c r="K392"/>
    </row>
    <row r="393" spans="9:11" s="29" customFormat="1" x14ac:dyDescent="0.25">
      <c r="I393" s="29" t="str">
        <f t="shared" si="15"/>
        <v>Jan-00</v>
      </c>
      <c r="J393"/>
      <c r="K393"/>
    </row>
    <row r="394" spans="9:11" s="29" customFormat="1" x14ac:dyDescent="0.25">
      <c r="I394" s="29" t="str">
        <f t="shared" si="15"/>
        <v>Jan-00</v>
      </c>
      <c r="J394"/>
      <c r="K394"/>
    </row>
    <row r="395" spans="9:11" s="29" customFormat="1" x14ac:dyDescent="0.25">
      <c r="I395" s="29" t="str">
        <f t="shared" si="15"/>
        <v>Jan-00</v>
      </c>
      <c r="J395"/>
      <c r="K395"/>
    </row>
    <row r="396" spans="9:11" s="29" customFormat="1" x14ac:dyDescent="0.25">
      <c r="I396" s="29" t="str">
        <f t="shared" si="15"/>
        <v>Jan-00</v>
      </c>
      <c r="J396"/>
      <c r="K396"/>
    </row>
    <row r="397" spans="9:11" s="29" customFormat="1" x14ac:dyDescent="0.25">
      <c r="I397" s="29" t="str">
        <f t="shared" si="15"/>
        <v>Jan-00</v>
      </c>
      <c r="J397"/>
      <c r="K397"/>
    </row>
    <row r="398" spans="9:11" s="29" customFormat="1" x14ac:dyDescent="0.25">
      <c r="I398" s="29" t="str">
        <f t="shared" si="15"/>
        <v>Jan-00</v>
      </c>
      <c r="J398"/>
      <c r="K398"/>
    </row>
    <row r="399" spans="9:11" s="29" customFormat="1" x14ac:dyDescent="0.25">
      <c r="I399" s="29" t="str">
        <f t="shared" si="15"/>
        <v>Jan-00</v>
      </c>
      <c r="J399"/>
      <c r="K399"/>
    </row>
    <row r="400" spans="9:11" s="29" customFormat="1" x14ac:dyDescent="0.25">
      <c r="I400" s="29" t="str">
        <f t="shared" si="15"/>
        <v>Jan-00</v>
      </c>
      <c r="J400"/>
      <c r="K400"/>
    </row>
    <row r="401" spans="9:11" s="29" customFormat="1" x14ac:dyDescent="0.25">
      <c r="I401" s="29" t="str">
        <f t="shared" si="15"/>
        <v>Jan-00</v>
      </c>
      <c r="J401"/>
      <c r="K401"/>
    </row>
    <row r="402" spans="9:11" s="29" customFormat="1" x14ac:dyDescent="0.25">
      <c r="I402" s="29" t="str">
        <f t="shared" si="15"/>
        <v>Jan-00</v>
      </c>
      <c r="J402"/>
      <c r="K402"/>
    </row>
    <row r="403" spans="9:11" s="29" customFormat="1" x14ac:dyDescent="0.25">
      <c r="I403" s="29" t="str">
        <f t="shared" si="15"/>
        <v>Jan-00</v>
      </c>
      <c r="J403"/>
      <c r="K403"/>
    </row>
    <row r="404" spans="9:11" s="29" customFormat="1" x14ac:dyDescent="0.25">
      <c r="I404" s="29" t="str">
        <f t="shared" si="15"/>
        <v>Jan-00</v>
      </c>
      <c r="J404"/>
      <c r="K404"/>
    </row>
    <row r="405" spans="9:11" s="29" customFormat="1" x14ac:dyDescent="0.25">
      <c r="I405" s="29" t="str">
        <f t="shared" si="15"/>
        <v>Jan-00</v>
      </c>
      <c r="J405"/>
      <c r="K405"/>
    </row>
    <row r="406" spans="9:11" s="29" customFormat="1" x14ac:dyDescent="0.25">
      <c r="I406" s="29" t="str">
        <f t="shared" si="15"/>
        <v>Jan-00</v>
      </c>
      <c r="J406"/>
      <c r="K406"/>
    </row>
    <row r="407" spans="9:11" s="29" customFormat="1" x14ac:dyDescent="0.25">
      <c r="I407" s="29" t="str">
        <f t="shared" si="15"/>
        <v>Jan-00</v>
      </c>
      <c r="J407"/>
      <c r="K407"/>
    </row>
    <row r="408" spans="9:11" s="29" customFormat="1" x14ac:dyDescent="0.25">
      <c r="I408" s="29" t="str">
        <f t="shared" si="15"/>
        <v>Jan-00</v>
      </c>
      <c r="J408"/>
      <c r="K408"/>
    </row>
    <row r="409" spans="9:11" s="29" customFormat="1" x14ac:dyDescent="0.25">
      <c r="I409" s="29" t="str">
        <f t="shared" si="15"/>
        <v>Jan-00</v>
      </c>
      <c r="J409"/>
      <c r="K409"/>
    </row>
    <row r="410" spans="9:11" s="29" customFormat="1" x14ac:dyDescent="0.25">
      <c r="I410" s="29" t="str">
        <f t="shared" si="15"/>
        <v>Jan-00</v>
      </c>
      <c r="J410"/>
      <c r="K410"/>
    </row>
    <row r="411" spans="9:11" s="29" customFormat="1" x14ac:dyDescent="0.25">
      <c r="I411" s="29" t="str">
        <f t="shared" si="15"/>
        <v>Jan-00</v>
      </c>
      <c r="J411"/>
      <c r="K411"/>
    </row>
    <row r="412" spans="9:11" s="29" customFormat="1" x14ac:dyDescent="0.25">
      <c r="I412" s="29" t="str">
        <f t="shared" si="15"/>
        <v>Jan-00</v>
      </c>
      <c r="J412"/>
      <c r="K412"/>
    </row>
    <row r="413" spans="9:11" s="29" customFormat="1" x14ac:dyDescent="0.25">
      <c r="I413" s="29" t="str">
        <f t="shared" si="15"/>
        <v>Jan-00</v>
      </c>
      <c r="J413"/>
      <c r="K413"/>
    </row>
    <row r="414" spans="9:11" s="29" customFormat="1" x14ac:dyDescent="0.25">
      <c r="I414" s="29" t="str">
        <f t="shared" si="15"/>
        <v>Jan-00</v>
      </c>
      <c r="J414"/>
      <c r="K414"/>
    </row>
    <row r="415" spans="9:11" s="29" customFormat="1" x14ac:dyDescent="0.25">
      <c r="I415" s="29" t="str">
        <f t="shared" si="15"/>
        <v>Jan-00</v>
      </c>
      <c r="J415"/>
      <c r="K415"/>
    </row>
    <row r="416" spans="9:11" s="29" customFormat="1" x14ac:dyDescent="0.25">
      <c r="I416" s="29" t="str">
        <f t="shared" si="15"/>
        <v>Jan-00</v>
      </c>
      <c r="J416"/>
      <c r="K416"/>
    </row>
    <row r="417" spans="9:11" s="29" customFormat="1" x14ac:dyDescent="0.25">
      <c r="I417" s="29" t="str">
        <f t="shared" si="15"/>
        <v>Jan-00</v>
      </c>
      <c r="J417"/>
      <c r="K417"/>
    </row>
    <row r="418" spans="9:11" s="29" customFormat="1" x14ac:dyDescent="0.25">
      <c r="I418" s="29" t="str">
        <f t="shared" si="15"/>
        <v>Jan-00</v>
      </c>
      <c r="J418"/>
      <c r="K418"/>
    </row>
    <row r="419" spans="9:11" s="29" customFormat="1" x14ac:dyDescent="0.25">
      <c r="I419" s="29" t="str">
        <f t="shared" si="15"/>
        <v>Jan-00</v>
      </c>
      <c r="J419"/>
      <c r="K419"/>
    </row>
    <row r="420" spans="9:11" s="29" customFormat="1" x14ac:dyDescent="0.25">
      <c r="I420" s="29" t="str">
        <f t="shared" si="15"/>
        <v>Jan-00</v>
      </c>
      <c r="J420"/>
      <c r="K420"/>
    </row>
    <row r="421" spans="9:11" s="29" customFormat="1" x14ac:dyDescent="0.25">
      <c r="I421" s="29" t="str">
        <f t="shared" si="15"/>
        <v>Jan-00</v>
      </c>
      <c r="J421"/>
      <c r="K421"/>
    </row>
    <row r="422" spans="9:11" s="29" customFormat="1" x14ac:dyDescent="0.25">
      <c r="I422" s="29" t="str">
        <f t="shared" si="15"/>
        <v>Jan-00</v>
      </c>
      <c r="J422"/>
      <c r="K422"/>
    </row>
    <row r="423" spans="9:11" s="29" customFormat="1" x14ac:dyDescent="0.25">
      <c r="I423" s="29" t="str">
        <f t="shared" si="15"/>
        <v>Jan-00</v>
      </c>
      <c r="J423"/>
      <c r="K423"/>
    </row>
    <row r="424" spans="9:11" s="29" customFormat="1" x14ac:dyDescent="0.25">
      <c r="I424" s="29" t="str">
        <f t="shared" si="15"/>
        <v>Jan-00</v>
      </c>
      <c r="J424"/>
      <c r="K424"/>
    </row>
    <row r="425" spans="9:11" s="29" customFormat="1" x14ac:dyDescent="0.25">
      <c r="I425" s="29" t="str">
        <f t="shared" si="15"/>
        <v>Jan-00</v>
      </c>
      <c r="J425"/>
      <c r="K425"/>
    </row>
    <row r="426" spans="9:11" s="29" customFormat="1" x14ac:dyDescent="0.25">
      <c r="I426" s="29" t="str">
        <f t="shared" si="15"/>
        <v>Jan-00</v>
      </c>
      <c r="J426"/>
      <c r="K426"/>
    </row>
    <row r="427" spans="9:11" s="29" customFormat="1" x14ac:dyDescent="0.25">
      <c r="I427" s="29" t="str">
        <f t="shared" si="15"/>
        <v>Jan-00</v>
      </c>
      <c r="J427"/>
      <c r="K427"/>
    </row>
    <row r="428" spans="9:11" s="29" customFormat="1" x14ac:dyDescent="0.25">
      <c r="I428" s="29" t="str">
        <f t="shared" ref="I428:I490" si="16">A428&amp;TEXT(B428,"mmm-yy")</f>
        <v>Jan-00</v>
      </c>
      <c r="J428"/>
      <c r="K428"/>
    </row>
    <row r="429" spans="9:11" s="29" customFormat="1" x14ac:dyDescent="0.25">
      <c r="I429" s="29" t="str">
        <f t="shared" si="16"/>
        <v>Jan-00</v>
      </c>
      <c r="J429"/>
      <c r="K429"/>
    </row>
    <row r="430" spans="9:11" s="29" customFormat="1" x14ac:dyDescent="0.25">
      <c r="I430" s="29" t="str">
        <f t="shared" si="16"/>
        <v>Jan-00</v>
      </c>
      <c r="J430"/>
      <c r="K430"/>
    </row>
    <row r="431" spans="9:11" s="29" customFormat="1" x14ac:dyDescent="0.25">
      <c r="I431" s="29" t="str">
        <f t="shared" si="16"/>
        <v>Jan-00</v>
      </c>
      <c r="J431"/>
      <c r="K431"/>
    </row>
    <row r="432" spans="9:11" s="29" customFormat="1" x14ac:dyDescent="0.25">
      <c r="I432" s="29" t="str">
        <f t="shared" si="16"/>
        <v>Jan-00</v>
      </c>
      <c r="J432"/>
      <c r="K432"/>
    </row>
    <row r="433" spans="9:11" s="29" customFormat="1" x14ac:dyDescent="0.25">
      <c r="I433" s="29" t="str">
        <f t="shared" si="16"/>
        <v>Jan-00</v>
      </c>
      <c r="J433"/>
      <c r="K433"/>
    </row>
    <row r="434" spans="9:11" s="29" customFormat="1" x14ac:dyDescent="0.25">
      <c r="I434" s="29" t="str">
        <f t="shared" si="16"/>
        <v>Jan-00</v>
      </c>
      <c r="J434"/>
      <c r="K434"/>
    </row>
    <row r="435" spans="9:11" s="29" customFormat="1" x14ac:dyDescent="0.25">
      <c r="I435" s="29" t="str">
        <f t="shared" si="16"/>
        <v>Jan-00</v>
      </c>
      <c r="J435"/>
      <c r="K435"/>
    </row>
    <row r="436" spans="9:11" s="29" customFormat="1" x14ac:dyDescent="0.25">
      <c r="I436" s="29" t="str">
        <f t="shared" si="16"/>
        <v>Jan-00</v>
      </c>
      <c r="J436"/>
      <c r="K436"/>
    </row>
    <row r="437" spans="9:11" s="29" customFormat="1" x14ac:dyDescent="0.25">
      <c r="I437" s="29" t="str">
        <f t="shared" si="16"/>
        <v>Jan-00</v>
      </c>
      <c r="J437"/>
      <c r="K437"/>
    </row>
    <row r="438" spans="9:11" s="29" customFormat="1" x14ac:dyDescent="0.25">
      <c r="I438" s="29" t="str">
        <f t="shared" si="16"/>
        <v>Jan-00</v>
      </c>
      <c r="J438"/>
      <c r="K438"/>
    </row>
    <row r="439" spans="9:11" s="29" customFormat="1" x14ac:dyDescent="0.25">
      <c r="I439" s="29" t="str">
        <f t="shared" si="16"/>
        <v>Jan-00</v>
      </c>
      <c r="J439"/>
      <c r="K439"/>
    </row>
    <row r="440" spans="9:11" s="29" customFormat="1" x14ac:dyDescent="0.25">
      <c r="I440" s="29" t="str">
        <f t="shared" si="16"/>
        <v>Jan-00</v>
      </c>
      <c r="J440"/>
      <c r="K440"/>
    </row>
    <row r="441" spans="9:11" s="29" customFormat="1" x14ac:dyDescent="0.25">
      <c r="I441" s="29" t="str">
        <f t="shared" si="16"/>
        <v>Jan-00</v>
      </c>
      <c r="J441"/>
      <c r="K441"/>
    </row>
    <row r="442" spans="9:11" s="29" customFormat="1" x14ac:dyDescent="0.25">
      <c r="I442" s="29" t="str">
        <f t="shared" si="16"/>
        <v>Jan-00</v>
      </c>
      <c r="J442"/>
      <c r="K442"/>
    </row>
    <row r="443" spans="9:11" s="29" customFormat="1" x14ac:dyDescent="0.25">
      <c r="I443" s="29" t="str">
        <f t="shared" si="16"/>
        <v>Jan-00</v>
      </c>
      <c r="J443"/>
      <c r="K443"/>
    </row>
    <row r="444" spans="9:11" s="29" customFormat="1" x14ac:dyDescent="0.25">
      <c r="I444" s="29" t="str">
        <f t="shared" si="16"/>
        <v>Jan-00</v>
      </c>
      <c r="J444"/>
      <c r="K444"/>
    </row>
    <row r="445" spans="9:11" s="29" customFormat="1" x14ac:dyDescent="0.25">
      <c r="I445" s="29" t="str">
        <f t="shared" si="16"/>
        <v>Jan-00</v>
      </c>
      <c r="J445"/>
      <c r="K445"/>
    </row>
    <row r="446" spans="9:11" s="29" customFormat="1" x14ac:dyDescent="0.25">
      <c r="I446" s="29" t="str">
        <f t="shared" si="16"/>
        <v>Jan-00</v>
      </c>
      <c r="J446"/>
      <c r="K446"/>
    </row>
    <row r="447" spans="9:11" s="29" customFormat="1" x14ac:dyDescent="0.25">
      <c r="I447" s="29" t="str">
        <f t="shared" si="16"/>
        <v>Jan-00</v>
      </c>
      <c r="J447"/>
      <c r="K447"/>
    </row>
    <row r="448" spans="9:11" s="29" customFormat="1" x14ac:dyDescent="0.25">
      <c r="I448" s="29" t="str">
        <f t="shared" si="16"/>
        <v>Jan-00</v>
      </c>
      <c r="J448"/>
      <c r="K448"/>
    </row>
    <row r="449" spans="9:11" s="29" customFormat="1" x14ac:dyDescent="0.25">
      <c r="I449" s="29" t="str">
        <f t="shared" si="16"/>
        <v>Jan-00</v>
      </c>
      <c r="J449"/>
      <c r="K449"/>
    </row>
    <row r="450" spans="9:11" s="29" customFormat="1" x14ac:dyDescent="0.25">
      <c r="I450" s="29" t="str">
        <f t="shared" si="16"/>
        <v>Jan-00</v>
      </c>
      <c r="J450"/>
      <c r="K450"/>
    </row>
    <row r="451" spans="9:11" s="29" customFormat="1" x14ac:dyDescent="0.25">
      <c r="I451" s="29" t="str">
        <f t="shared" si="16"/>
        <v>Jan-00</v>
      </c>
      <c r="J451"/>
      <c r="K451"/>
    </row>
    <row r="452" spans="9:11" s="29" customFormat="1" x14ac:dyDescent="0.25">
      <c r="I452" s="29" t="str">
        <f t="shared" si="16"/>
        <v>Jan-00</v>
      </c>
      <c r="J452"/>
      <c r="K452"/>
    </row>
    <row r="453" spans="9:11" s="29" customFormat="1" x14ac:dyDescent="0.25">
      <c r="I453" s="29" t="str">
        <f t="shared" si="16"/>
        <v>Jan-00</v>
      </c>
      <c r="J453"/>
      <c r="K453"/>
    </row>
    <row r="454" spans="9:11" s="29" customFormat="1" x14ac:dyDescent="0.25">
      <c r="I454" s="29" t="str">
        <f t="shared" si="16"/>
        <v>Jan-00</v>
      </c>
      <c r="J454"/>
      <c r="K454"/>
    </row>
    <row r="455" spans="9:11" s="29" customFormat="1" x14ac:dyDescent="0.25">
      <c r="I455" s="29" t="str">
        <f t="shared" si="16"/>
        <v>Jan-00</v>
      </c>
      <c r="J455"/>
      <c r="K455"/>
    </row>
    <row r="456" spans="9:11" s="29" customFormat="1" x14ac:dyDescent="0.25">
      <c r="I456" s="29" t="str">
        <f t="shared" si="16"/>
        <v>Jan-00</v>
      </c>
      <c r="J456"/>
      <c r="K456"/>
    </row>
    <row r="457" spans="9:11" s="29" customFormat="1" x14ac:dyDescent="0.25">
      <c r="I457" s="29" t="str">
        <f t="shared" si="16"/>
        <v>Jan-00</v>
      </c>
      <c r="J457"/>
      <c r="K457"/>
    </row>
    <row r="458" spans="9:11" s="29" customFormat="1" x14ac:dyDescent="0.25">
      <c r="I458" s="29" t="str">
        <f t="shared" si="16"/>
        <v>Jan-00</v>
      </c>
      <c r="J458"/>
      <c r="K458"/>
    </row>
    <row r="459" spans="9:11" s="29" customFormat="1" x14ac:dyDescent="0.25">
      <c r="I459" s="29" t="str">
        <f t="shared" si="16"/>
        <v>Jan-00</v>
      </c>
      <c r="J459"/>
      <c r="K459"/>
    </row>
    <row r="460" spans="9:11" s="29" customFormat="1" x14ac:dyDescent="0.25">
      <c r="I460" s="29" t="str">
        <f t="shared" si="16"/>
        <v>Jan-00</v>
      </c>
      <c r="J460"/>
      <c r="K460"/>
    </row>
    <row r="461" spans="9:11" s="29" customFormat="1" x14ac:dyDescent="0.25">
      <c r="I461" s="29" t="str">
        <f t="shared" si="16"/>
        <v>Jan-00</v>
      </c>
      <c r="J461"/>
      <c r="K461"/>
    </row>
    <row r="462" spans="9:11" s="29" customFormat="1" x14ac:dyDescent="0.25">
      <c r="I462" s="29" t="str">
        <f t="shared" si="16"/>
        <v>Jan-00</v>
      </c>
      <c r="J462"/>
      <c r="K462"/>
    </row>
    <row r="463" spans="9:11" s="29" customFormat="1" x14ac:dyDescent="0.25">
      <c r="I463" s="29" t="str">
        <f t="shared" si="16"/>
        <v>Jan-00</v>
      </c>
      <c r="J463"/>
      <c r="K463"/>
    </row>
    <row r="464" spans="9:11" s="29" customFormat="1" x14ac:dyDescent="0.25">
      <c r="I464" s="29" t="str">
        <f t="shared" si="16"/>
        <v>Jan-00</v>
      </c>
      <c r="J464"/>
      <c r="K464"/>
    </row>
    <row r="465" spans="9:11" s="29" customFormat="1" x14ac:dyDescent="0.25">
      <c r="I465" s="29" t="str">
        <f t="shared" si="16"/>
        <v>Jan-00</v>
      </c>
      <c r="J465"/>
      <c r="K465"/>
    </row>
    <row r="466" spans="9:11" s="29" customFormat="1" x14ac:dyDescent="0.25">
      <c r="I466" s="29" t="str">
        <f t="shared" si="16"/>
        <v>Jan-00</v>
      </c>
      <c r="J466"/>
      <c r="K466"/>
    </row>
    <row r="467" spans="9:11" s="29" customFormat="1" x14ac:dyDescent="0.25">
      <c r="I467" s="29" t="str">
        <f t="shared" si="16"/>
        <v>Jan-00</v>
      </c>
      <c r="J467"/>
      <c r="K467"/>
    </row>
    <row r="468" spans="9:11" s="29" customFormat="1" x14ac:dyDescent="0.25">
      <c r="I468" s="29" t="str">
        <f t="shared" si="16"/>
        <v>Jan-00</v>
      </c>
      <c r="J468"/>
      <c r="K468"/>
    </row>
    <row r="469" spans="9:11" s="29" customFormat="1" x14ac:dyDescent="0.25">
      <c r="I469" s="29" t="str">
        <f t="shared" si="16"/>
        <v>Jan-00</v>
      </c>
      <c r="J469"/>
      <c r="K469"/>
    </row>
    <row r="470" spans="9:11" s="29" customFormat="1" x14ac:dyDescent="0.25">
      <c r="I470" s="29" t="str">
        <f t="shared" si="16"/>
        <v>Jan-00</v>
      </c>
      <c r="J470"/>
      <c r="K470"/>
    </row>
    <row r="471" spans="9:11" s="29" customFormat="1" x14ac:dyDescent="0.25">
      <c r="I471" s="29" t="str">
        <f t="shared" si="16"/>
        <v>Jan-00</v>
      </c>
      <c r="J471"/>
      <c r="K471"/>
    </row>
    <row r="472" spans="9:11" s="29" customFormat="1" x14ac:dyDescent="0.25">
      <c r="I472" s="29" t="str">
        <f t="shared" si="16"/>
        <v>Jan-00</v>
      </c>
      <c r="J472"/>
      <c r="K472"/>
    </row>
    <row r="473" spans="9:11" s="29" customFormat="1" x14ac:dyDescent="0.25">
      <c r="I473" s="29" t="str">
        <f t="shared" si="16"/>
        <v>Jan-00</v>
      </c>
      <c r="J473"/>
      <c r="K473"/>
    </row>
    <row r="474" spans="9:11" x14ac:dyDescent="0.25">
      <c r="I474" s="29" t="str">
        <f t="shared" si="16"/>
        <v>Jan-00</v>
      </c>
    </row>
    <row r="475" spans="9:11" x14ac:dyDescent="0.25">
      <c r="I475" s="29" t="str">
        <f t="shared" si="16"/>
        <v>Jan-00</v>
      </c>
    </row>
    <row r="476" spans="9:11" x14ac:dyDescent="0.25">
      <c r="I476" s="29" t="str">
        <f t="shared" si="16"/>
        <v>Jan-00</v>
      </c>
    </row>
    <row r="477" spans="9:11" x14ac:dyDescent="0.25">
      <c r="I477" s="29" t="str">
        <f t="shared" si="16"/>
        <v>Jan-00</v>
      </c>
    </row>
    <row r="478" spans="9:11" x14ac:dyDescent="0.25">
      <c r="I478" s="29" t="str">
        <f t="shared" si="16"/>
        <v>Jan-00</v>
      </c>
    </row>
    <row r="479" spans="9:11" x14ac:dyDescent="0.25">
      <c r="I479" s="29" t="str">
        <f t="shared" si="16"/>
        <v>Jan-00</v>
      </c>
    </row>
    <row r="480" spans="9:11" x14ac:dyDescent="0.25">
      <c r="I480" s="29" t="str">
        <f t="shared" si="16"/>
        <v>Jan-00</v>
      </c>
    </row>
    <row r="481" spans="9:9" x14ac:dyDescent="0.25">
      <c r="I481" s="29" t="str">
        <f t="shared" si="16"/>
        <v>Jan-00</v>
      </c>
    </row>
    <row r="482" spans="9:9" x14ac:dyDescent="0.25">
      <c r="I482" s="29" t="str">
        <f t="shared" si="16"/>
        <v>Jan-00</v>
      </c>
    </row>
    <row r="483" spans="9:9" x14ac:dyDescent="0.25">
      <c r="I483" s="29" t="str">
        <f t="shared" si="16"/>
        <v>Jan-00</v>
      </c>
    </row>
    <row r="484" spans="9:9" x14ac:dyDescent="0.25">
      <c r="I484" s="29" t="str">
        <f t="shared" si="16"/>
        <v>Jan-00</v>
      </c>
    </row>
    <row r="485" spans="9:9" x14ac:dyDescent="0.25">
      <c r="I485" s="29" t="str">
        <f t="shared" si="16"/>
        <v>Jan-00</v>
      </c>
    </row>
    <row r="486" spans="9:9" x14ac:dyDescent="0.25">
      <c r="I486" s="29" t="str">
        <f t="shared" si="16"/>
        <v>Jan-00</v>
      </c>
    </row>
    <row r="487" spans="9:9" x14ac:dyDescent="0.25">
      <c r="I487" s="29" t="str">
        <f t="shared" si="16"/>
        <v>Jan-00</v>
      </c>
    </row>
    <row r="488" spans="9:9" x14ac:dyDescent="0.25">
      <c r="I488" s="29" t="str">
        <f t="shared" si="16"/>
        <v>Jan-00</v>
      </c>
    </row>
    <row r="489" spans="9:9" x14ac:dyDescent="0.25">
      <c r="I489" s="29" t="str">
        <f t="shared" si="16"/>
        <v>Jan-00</v>
      </c>
    </row>
    <row r="490" spans="9:9" x14ac:dyDescent="0.25">
      <c r="I490" s="29" t="str">
        <f t="shared" si="16"/>
        <v>Jan-00</v>
      </c>
    </row>
    <row r="491" spans="9:9" x14ac:dyDescent="0.25">
      <c r="I491" s="29" t="str">
        <f t="shared" ref="I491:I554" si="17">A491&amp;TEXT(B491,"mmm-yy")</f>
        <v>Jan-00</v>
      </c>
    </row>
    <row r="492" spans="9:9" x14ac:dyDescent="0.25">
      <c r="I492" s="29" t="str">
        <f t="shared" si="17"/>
        <v>Jan-00</v>
      </c>
    </row>
    <row r="493" spans="9:9" x14ac:dyDescent="0.25">
      <c r="I493" s="29" t="str">
        <f t="shared" si="17"/>
        <v>Jan-00</v>
      </c>
    </row>
    <row r="494" spans="9:9" x14ac:dyDescent="0.25">
      <c r="I494" s="29" t="str">
        <f t="shared" si="17"/>
        <v>Jan-00</v>
      </c>
    </row>
    <row r="495" spans="9:9" x14ac:dyDescent="0.25">
      <c r="I495" s="29" t="str">
        <f t="shared" si="17"/>
        <v>Jan-00</v>
      </c>
    </row>
    <row r="496" spans="9:9" x14ac:dyDescent="0.25">
      <c r="I496" s="29" t="str">
        <f t="shared" si="17"/>
        <v>Jan-00</v>
      </c>
    </row>
    <row r="497" spans="9:9" x14ac:dyDescent="0.25">
      <c r="I497" s="29" t="str">
        <f t="shared" si="17"/>
        <v>Jan-00</v>
      </c>
    </row>
    <row r="498" spans="9:9" x14ac:dyDescent="0.25">
      <c r="I498" s="29" t="str">
        <f t="shared" si="17"/>
        <v>Jan-00</v>
      </c>
    </row>
    <row r="499" spans="9:9" x14ac:dyDescent="0.25">
      <c r="I499" s="29" t="str">
        <f t="shared" si="17"/>
        <v>Jan-00</v>
      </c>
    </row>
    <row r="500" spans="9:9" x14ac:dyDescent="0.25">
      <c r="I500" s="29" t="str">
        <f t="shared" si="17"/>
        <v>Jan-00</v>
      </c>
    </row>
    <row r="501" spans="9:9" x14ac:dyDescent="0.25">
      <c r="I501" s="29" t="str">
        <f t="shared" si="17"/>
        <v>Jan-00</v>
      </c>
    </row>
    <row r="502" spans="9:9" x14ac:dyDescent="0.25">
      <c r="I502" s="29" t="str">
        <f t="shared" si="17"/>
        <v>Jan-00</v>
      </c>
    </row>
    <row r="503" spans="9:9" x14ac:dyDescent="0.25">
      <c r="I503" s="29" t="str">
        <f t="shared" si="17"/>
        <v>Jan-00</v>
      </c>
    </row>
    <row r="504" spans="9:9" x14ac:dyDescent="0.25">
      <c r="I504" s="29" t="str">
        <f t="shared" si="17"/>
        <v>Jan-00</v>
      </c>
    </row>
    <row r="505" spans="9:9" x14ac:dyDescent="0.25">
      <c r="I505" s="29" t="str">
        <f t="shared" si="17"/>
        <v>Jan-00</v>
      </c>
    </row>
    <row r="506" spans="9:9" x14ac:dyDescent="0.25">
      <c r="I506" s="29" t="str">
        <f t="shared" si="17"/>
        <v>Jan-00</v>
      </c>
    </row>
    <row r="507" spans="9:9" x14ac:dyDescent="0.25">
      <c r="I507" s="29" t="str">
        <f t="shared" si="17"/>
        <v>Jan-00</v>
      </c>
    </row>
    <row r="508" spans="9:9" x14ac:dyDescent="0.25">
      <c r="I508" s="29" t="str">
        <f t="shared" si="17"/>
        <v>Jan-00</v>
      </c>
    </row>
    <row r="509" spans="9:9" x14ac:dyDescent="0.25">
      <c r="I509" s="29" t="str">
        <f t="shared" si="17"/>
        <v>Jan-00</v>
      </c>
    </row>
    <row r="510" spans="9:9" x14ac:dyDescent="0.25">
      <c r="I510" s="29" t="str">
        <f t="shared" si="17"/>
        <v>Jan-00</v>
      </c>
    </row>
    <row r="511" spans="9:9" x14ac:dyDescent="0.25">
      <c r="I511" s="29" t="str">
        <f t="shared" si="17"/>
        <v>Jan-00</v>
      </c>
    </row>
    <row r="512" spans="9:9" x14ac:dyDescent="0.25">
      <c r="I512" s="29" t="str">
        <f t="shared" si="17"/>
        <v>Jan-00</v>
      </c>
    </row>
    <row r="513" spans="9:9" x14ac:dyDescent="0.25">
      <c r="I513" s="29" t="str">
        <f t="shared" si="17"/>
        <v>Jan-00</v>
      </c>
    </row>
    <row r="514" spans="9:9" x14ac:dyDescent="0.25">
      <c r="I514" s="29" t="str">
        <f t="shared" si="17"/>
        <v>Jan-00</v>
      </c>
    </row>
    <row r="515" spans="9:9" x14ac:dyDescent="0.25">
      <c r="I515" s="29" t="str">
        <f t="shared" si="17"/>
        <v>Jan-00</v>
      </c>
    </row>
    <row r="516" spans="9:9" x14ac:dyDescent="0.25">
      <c r="I516" s="29" t="str">
        <f t="shared" si="17"/>
        <v>Jan-00</v>
      </c>
    </row>
    <row r="517" spans="9:9" x14ac:dyDescent="0.25">
      <c r="I517" s="29" t="str">
        <f t="shared" si="17"/>
        <v>Jan-00</v>
      </c>
    </row>
    <row r="518" spans="9:9" x14ac:dyDescent="0.25">
      <c r="I518" s="29" t="str">
        <f t="shared" si="17"/>
        <v>Jan-00</v>
      </c>
    </row>
    <row r="519" spans="9:9" x14ac:dyDescent="0.25">
      <c r="I519" s="29" t="str">
        <f t="shared" si="17"/>
        <v>Jan-00</v>
      </c>
    </row>
    <row r="520" spans="9:9" x14ac:dyDescent="0.25">
      <c r="I520" s="29" t="str">
        <f t="shared" si="17"/>
        <v>Jan-00</v>
      </c>
    </row>
    <row r="521" spans="9:9" x14ac:dyDescent="0.25">
      <c r="I521" s="29" t="str">
        <f t="shared" si="17"/>
        <v>Jan-00</v>
      </c>
    </row>
    <row r="522" spans="9:9" x14ac:dyDescent="0.25">
      <c r="I522" s="29" t="str">
        <f t="shared" si="17"/>
        <v>Jan-00</v>
      </c>
    </row>
    <row r="523" spans="9:9" x14ac:dyDescent="0.25">
      <c r="I523" s="29" t="str">
        <f t="shared" si="17"/>
        <v>Jan-00</v>
      </c>
    </row>
    <row r="524" spans="9:9" x14ac:dyDescent="0.25">
      <c r="I524" s="29" t="str">
        <f t="shared" si="17"/>
        <v>Jan-00</v>
      </c>
    </row>
    <row r="525" spans="9:9" x14ac:dyDescent="0.25">
      <c r="I525" s="29" t="str">
        <f t="shared" si="17"/>
        <v>Jan-00</v>
      </c>
    </row>
    <row r="526" spans="9:9" x14ac:dyDescent="0.25">
      <c r="I526" s="29" t="str">
        <f t="shared" si="17"/>
        <v>Jan-00</v>
      </c>
    </row>
    <row r="527" spans="9:9" x14ac:dyDescent="0.25">
      <c r="I527" s="29" t="str">
        <f t="shared" si="17"/>
        <v>Jan-00</v>
      </c>
    </row>
    <row r="528" spans="9:9" x14ac:dyDescent="0.25">
      <c r="I528" s="29" t="str">
        <f t="shared" si="17"/>
        <v>Jan-00</v>
      </c>
    </row>
    <row r="529" spans="9:9" x14ac:dyDescent="0.25">
      <c r="I529" s="29" t="str">
        <f t="shared" si="17"/>
        <v>Jan-00</v>
      </c>
    </row>
    <row r="530" spans="9:9" x14ac:dyDescent="0.25">
      <c r="I530" s="29" t="str">
        <f t="shared" si="17"/>
        <v>Jan-00</v>
      </c>
    </row>
    <row r="531" spans="9:9" x14ac:dyDescent="0.25">
      <c r="I531" s="29" t="str">
        <f t="shared" si="17"/>
        <v>Jan-00</v>
      </c>
    </row>
    <row r="532" spans="9:9" x14ac:dyDescent="0.25">
      <c r="I532" s="29" t="str">
        <f t="shared" si="17"/>
        <v>Jan-00</v>
      </c>
    </row>
    <row r="533" spans="9:9" x14ac:dyDescent="0.25">
      <c r="I533" s="29" t="str">
        <f t="shared" si="17"/>
        <v>Jan-00</v>
      </c>
    </row>
    <row r="534" spans="9:9" x14ac:dyDescent="0.25">
      <c r="I534" s="29" t="str">
        <f t="shared" si="17"/>
        <v>Jan-00</v>
      </c>
    </row>
    <row r="535" spans="9:9" x14ac:dyDescent="0.25">
      <c r="I535" s="29" t="str">
        <f t="shared" si="17"/>
        <v>Jan-00</v>
      </c>
    </row>
    <row r="536" spans="9:9" x14ac:dyDescent="0.25">
      <c r="I536" s="29" t="str">
        <f t="shared" si="17"/>
        <v>Jan-00</v>
      </c>
    </row>
    <row r="537" spans="9:9" x14ac:dyDescent="0.25">
      <c r="I537" s="29" t="str">
        <f t="shared" si="17"/>
        <v>Jan-00</v>
      </c>
    </row>
    <row r="538" spans="9:9" x14ac:dyDescent="0.25">
      <c r="I538" s="29" t="str">
        <f t="shared" si="17"/>
        <v>Jan-00</v>
      </c>
    </row>
    <row r="539" spans="9:9" x14ac:dyDescent="0.25">
      <c r="I539" s="29" t="str">
        <f t="shared" si="17"/>
        <v>Jan-00</v>
      </c>
    </row>
    <row r="540" spans="9:9" x14ac:dyDescent="0.25">
      <c r="I540" s="29" t="str">
        <f t="shared" si="17"/>
        <v>Jan-00</v>
      </c>
    </row>
    <row r="541" spans="9:9" x14ac:dyDescent="0.25">
      <c r="I541" s="29" t="str">
        <f t="shared" si="17"/>
        <v>Jan-00</v>
      </c>
    </row>
    <row r="542" spans="9:9" x14ac:dyDescent="0.25">
      <c r="I542" s="29" t="str">
        <f t="shared" si="17"/>
        <v>Jan-00</v>
      </c>
    </row>
    <row r="543" spans="9:9" x14ac:dyDescent="0.25">
      <c r="I543" s="29" t="str">
        <f t="shared" si="17"/>
        <v>Jan-00</v>
      </c>
    </row>
    <row r="544" spans="9:9" x14ac:dyDescent="0.25">
      <c r="I544" s="29" t="str">
        <f t="shared" si="17"/>
        <v>Jan-00</v>
      </c>
    </row>
    <row r="545" spans="9:9" x14ac:dyDescent="0.25">
      <c r="I545" s="29" t="str">
        <f t="shared" si="17"/>
        <v>Jan-00</v>
      </c>
    </row>
    <row r="546" spans="9:9" x14ac:dyDescent="0.25">
      <c r="I546" s="29" t="str">
        <f t="shared" si="17"/>
        <v>Jan-00</v>
      </c>
    </row>
    <row r="547" spans="9:9" x14ac:dyDescent="0.25">
      <c r="I547" s="29" t="str">
        <f t="shared" si="17"/>
        <v>Jan-00</v>
      </c>
    </row>
    <row r="548" spans="9:9" x14ac:dyDescent="0.25">
      <c r="I548" s="29" t="str">
        <f t="shared" si="17"/>
        <v>Jan-00</v>
      </c>
    </row>
    <row r="549" spans="9:9" x14ac:dyDescent="0.25">
      <c r="I549" s="29" t="str">
        <f t="shared" si="17"/>
        <v>Jan-00</v>
      </c>
    </row>
    <row r="550" spans="9:9" x14ac:dyDescent="0.25">
      <c r="I550" s="29" t="str">
        <f t="shared" si="17"/>
        <v>Jan-00</v>
      </c>
    </row>
    <row r="551" spans="9:9" x14ac:dyDescent="0.25">
      <c r="I551" s="29" t="str">
        <f t="shared" si="17"/>
        <v>Jan-00</v>
      </c>
    </row>
    <row r="552" spans="9:9" x14ac:dyDescent="0.25">
      <c r="I552" s="29" t="str">
        <f t="shared" si="17"/>
        <v>Jan-00</v>
      </c>
    </row>
    <row r="553" spans="9:9" x14ac:dyDescent="0.25">
      <c r="I553" s="29" t="str">
        <f t="shared" si="17"/>
        <v>Jan-00</v>
      </c>
    </row>
    <row r="554" spans="9:9" x14ac:dyDescent="0.25">
      <c r="I554" s="29" t="str">
        <f t="shared" si="17"/>
        <v>Jan-00</v>
      </c>
    </row>
    <row r="555" spans="9:9" x14ac:dyDescent="0.25">
      <c r="I555" s="29" t="str">
        <f t="shared" ref="I555:I604" si="18">A555&amp;TEXT(B555,"mmm-yy")</f>
        <v>Jan-00</v>
      </c>
    </row>
    <row r="556" spans="9:9" x14ac:dyDescent="0.25">
      <c r="I556" s="29" t="str">
        <f t="shared" si="18"/>
        <v>Jan-00</v>
      </c>
    </row>
    <row r="557" spans="9:9" x14ac:dyDescent="0.25">
      <c r="I557" s="29" t="str">
        <f t="shared" si="18"/>
        <v>Jan-00</v>
      </c>
    </row>
    <row r="558" spans="9:9" x14ac:dyDescent="0.25">
      <c r="I558" s="29" t="str">
        <f t="shared" si="18"/>
        <v>Jan-00</v>
      </c>
    </row>
    <row r="559" spans="9:9" x14ac:dyDescent="0.25">
      <c r="I559" s="29" t="str">
        <f t="shared" si="18"/>
        <v>Jan-00</v>
      </c>
    </row>
    <row r="560" spans="9:9" x14ac:dyDescent="0.25">
      <c r="I560" s="29" t="str">
        <f t="shared" si="18"/>
        <v>Jan-00</v>
      </c>
    </row>
    <row r="561" spans="9:9" x14ac:dyDescent="0.25">
      <c r="I561" s="29" t="str">
        <f t="shared" si="18"/>
        <v>Jan-00</v>
      </c>
    </row>
    <row r="562" spans="9:9" x14ac:dyDescent="0.25">
      <c r="I562" s="29" t="str">
        <f t="shared" si="18"/>
        <v>Jan-00</v>
      </c>
    </row>
    <row r="563" spans="9:9" x14ac:dyDescent="0.25">
      <c r="I563" s="29" t="str">
        <f t="shared" si="18"/>
        <v>Jan-00</v>
      </c>
    </row>
    <row r="564" spans="9:9" x14ac:dyDescent="0.25">
      <c r="I564" s="29" t="str">
        <f t="shared" si="18"/>
        <v>Jan-00</v>
      </c>
    </row>
    <row r="565" spans="9:9" x14ac:dyDescent="0.25">
      <c r="I565" s="29" t="str">
        <f t="shared" si="18"/>
        <v>Jan-00</v>
      </c>
    </row>
    <row r="566" spans="9:9" x14ac:dyDescent="0.25">
      <c r="I566" s="29" t="str">
        <f t="shared" si="18"/>
        <v>Jan-00</v>
      </c>
    </row>
    <row r="567" spans="9:9" x14ac:dyDescent="0.25">
      <c r="I567" s="29" t="str">
        <f t="shared" si="18"/>
        <v>Jan-00</v>
      </c>
    </row>
    <row r="568" spans="9:9" x14ac:dyDescent="0.25">
      <c r="I568" s="29" t="str">
        <f t="shared" si="18"/>
        <v>Jan-00</v>
      </c>
    </row>
    <row r="569" spans="9:9" x14ac:dyDescent="0.25">
      <c r="I569" s="29" t="str">
        <f t="shared" si="18"/>
        <v>Jan-00</v>
      </c>
    </row>
    <row r="570" spans="9:9" x14ac:dyDescent="0.25">
      <c r="I570" s="29" t="str">
        <f t="shared" si="18"/>
        <v>Jan-00</v>
      </c>
    </row>
    <row r="571" spans="9:9" x14ac:dyDescent="0.25">
      <c r="I571" s="29" t="str">
        <f t="shared" si="18"/>
        <v>Jan-00</v>
      </c>
    </row>
    <row r="572" spans="9:9" x14ac:dyDescent="0.25">
      <c r="I572" s="29" t="str">
        <f t="shared" si="18"/>
        <v>Jan-00</v>
      </c>
    </row>
    <row r="573" spans="9:9" x14ac:dyDescent="0.25">
      <c r="I573" s="29" t="str">
        <f t="shared" si="18"/>
        <v>Jan-00</v>
      </c>
    </row>
    <row r="574" spans="9:9" x14ac:dyDescent="0.25">
      <c r="I574" s="29" t="str">
        <f t="shared" si="18"/>
        <v>Jan-00</v>
      </c>
    </row>
    <row r="575" spans="9:9" x14ac:dyDescent="0.25">
      <c r="I575" s="29" t="str">
        <f t="shared" si="18"/>
        <v>Jan-00</v>
      </c>
    </row>
    <row r="576" spans="9:9" x14ac:dyDescent="0.25">
      <c r="I576" s="29" t="str">
        <f t="shared" si="18"/>
        <v>Jan-00</v>
      </c>
    </row>
    <row r="577" spans="9:9" x14ac:dyDescent="0.25">
      <c r="I577" s="29" t="str">
        <f t="shared" si="18"/>
        <v>Jan-00</v>
      </c>
    </row>
    <row r="578" spans="9:9" x14ac:dyDescent="0.25">
      <c r="I578" s="29" t="str">
        <f t="shared" si="18"/>
        <v>Jan-00</v>
      </c>
    </row>
    <row r="579" spans="9:9" x14ac:dyDescent="0.25">
      <c r="I579" s="29" t="str">
        <f t="shared" si="18"/>
        <v>Jan-00</v>
      </c>
    </row>
    <row r="580" spans="9:9" x14ac:dyDescent="0.25">
      <c r="I580" s="29" t="str">
        <f t="shared" si="18"/>
        <v>Jan-00</v>
      </c>
    </row>
    <row r="581" spans="9:9" x14ac:dyDescent="0.25">
      <c r="I581" s="29" t="str">
        <f t="shared" si="18"/>
        <v>Jan-00</v>
      </c>
    </row>
    <row r="582" spans="9:9" x14ac:dyDescent="0.25">
      <c r="I582" s="29" t="str">
        <f t="shared" si="18"/>
        <v>Jan-00</v>
      </c>
    </row>
    <row r="583" spans="9:9" x14ac:dyDescent="0.25">
      <c r="I583" s="29" t="str">
        <f t="shared" si="18"/>
        <v>Jan-00</v>
      </c>
    </row>
    <row r="584" spans="9:9" x14ac:dyDescent="0.25">
      <c r="I584" s="29" t="str">
        <f t="shared" si="18"/>
        <v>Jan-00</v>
      </c>
    </row>
    <row r="585" spans="9:9" x14ac:dyDescent="0.25">
      <c r="I585" s="29" t="str">
        <f t="shared" si="18"/>
        <v>Jan-00</v>
      </c>
    </row>
    <row r="586" spans="9:9" x14ac:dyDescent="0.25">
      <c r="I586" s="29" t="str">
        <f t="shared" si="18"/>
        <v>Jan-00</v>
      </c>
    </row>
    <row r="587" spans="9:9" x14ac:dyDescent="0.25">
      <c r="I587" s="29" t="str">
        <f t="shared" si="18"/>
        <v>Jan-00</v>
      </c>
    </row>
    <row r="588" spans="9:9" x14ac:dyDescent="0.25">
      <c r="I588" s="29" t="str">
        <f t="shared" si="18"/>
        <v>Jan-00</v>
      </c>
    </row>
    <row r="589" spans="9:9" x14ac:dyDescent="0.25">
      <c r="I589" s="29" t="str">
        <f t="shared" si="18"/>
        <v>Jan-00</v>
      </c>
    </row>
    <row r="590" spans="9:9" x14ac:dyDescent="0.25">
      <c r="I590" s="29" t="str">
        <f t="shared" si="18"/>
        <v>Jan-00</v>
      </c>
    </row>
    <row r="591" spans="9:9" x14ac:dyDescent="0.25">
      <c r="I591" s="29" t="str">
        <f t="shared" si="18"/>
        <v>Jan-00</v>
      </c>
    </row>
    <row r="592" spans="9:9" x14ac:dyDescent="0.25">
      <c r="I592" s="29" t="str">
        <f t="shared" si="18"/>
        <v>Jan-00</v>
      </c>
    </row>
    <row r="593" spans="9:9" x14ac:dyDescent="0.25">
      <c r="I593" s="29" t="str">
        <f t="shared" si="18"/>
        <v>Jan-00</v>
      </c>
    </row>
    <row r="594" spans="9:9" x14ac:dyDescent="0.25">
      <c r="I594" s="29" t="str">
        <f t="shared" si="18"/>
        <v>Jan-00</v>
      </c>
    </row>
    <row r="595" spans="9:9" x14ac:dyDescent="0.25">
      <c r="I595" s="29" t="str">
        <f t="shared" si="18"/>
        <v>Jan-00</v>
      </c>
    </row>
    <row r="596" spans="9:9" x14ac:dyDescent="0.25">
      <c r="I596" s="29" t="str">
        <f t="shared" si="18"/>
        <v>Jan-00</v>
      </c>
    </row>
    <row r="597" spans="9:9" x14ac:dyDescent="0.25">
      <c r="I597" s="29" t="str">
        <f t="shared" si="18"/>
        <v>Jan-00</v>
      </c>
    </row>
    <row r="598" spans="9:9" x14ac:dyDescent="0.25">
      <c r="I598" s="29" t="str">
        <f t="shared" si="18"/>
        <v>Jan-00</v>
      </c>
    </row>
    <row r="599" spans="9:9" x14ac:dyDescent="0.25">
      <c r="I599" s="29" t="str">
        <f t="shared" si="18"/>
        <v>Jan-00</v>
      </c>
    </row>
    <row r="600" spans="9:9" x14ac:dyDescent="0.25">
      <c r="I600" s="29" t="str">
        <f t="shared" si="18"/>
        <v>Jan-00</v>
      </c>
    </row>
    <row r="601" spans="9:9" x14ac:dyDescent="0.25">
      <c r="I601" s="29" t="str">
        <f t="shared" si="18"/>
        <v>Jan-00</v>
      </c>
    </row>
    <row r="602" spans="9:9" x14ac:dyDescent="0.25">
      <c r="I602" s="29" t="str">
        <f t="shared" si="18"/>
        <v>Jan-00</v>
      </c>
    </row>
    <row r="603" spans="9:9" x14ac:dyDescent="0.25">
      <c r="I603" s="29" t="str">
        <f t="shared" si="18"/>
        <v>Jan-00</v>
      </c>
    </row>
    <row r="604" spans="9:9" x14ac:dyDescent="0.25">
      <c r="I604" s="29" t="str">
        <f t="shared" si="18"/>
        <v>Jan-00</v>
      </c>
    </row>
  </sheetData>
  <sortState xmlns:xlrd2="http://schemas.microsoft.com/office/spreadsheetml/2017/richdata2" ref="A69:AL92">
    <sortCondition ref="A69:A92"/>
  </sortState>
  <dataConsolidate/>
  <phoneticPr fontId="0" type="noConversion"/>
  <dataValidations count="2">
    <dataValidation type="list" allowBlank="1" showInputMessage="1" showErrorMessage="1" sqref="J17" xr:uid="{3821538A-4A70-427E-95B1-B16CE73D2D1E}">
      <formula1>"10060.11000,10200, 41360,41260,42260,41460,26060,41363,42060,42061,46060,32261,32262,32263,97760,42961,42962,42860,42261,32265,97060,32264,10062,11300,42062,42063,46062,41365,41366,42969,42262,42966,42965,97062,97084,97085"</formula1>
    </dataValidation>
    <dataValidation type="list" allowBlank="1" showInputMessage="1" showErrorMessage="1" sqref="A1:A1048576" xr:uid="{2336DF9C-DF77-4DAC-B8C5-09AA72B50E2F}">
      <formula1>"10060,0060,10200,11000,41360,41260,42260,26060,41363,41460,42060,42061,46060,32262,2262,32263,2263,97760,7760,42261,32265,97060,42961,42962,42966,41365,42965,97062,42269,42262,42969,97600,97667,760"</formula1>
    </dataValidation>
  </dataValidations>
  <printOptions horizontalCentered="1"/>
  <pageMargins left="0.5" right="0.5" top="1" bottom="1" header="0.5" footer="0.5"/>
  <pageSetup scale="61" orientation="landscape" r:id="rId1"/>
  <headerFooter alignWithMargins="0">
    <oddFooter>Page &amp;P of &amp;N</oddFooter>
  </headerFooter>
  <rowBreaks count="2" manualBreakCount="2">
    <brk id="82" max="9" man="1"/>
    <brk id="300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9BB3-73B5-4714-A414-45F9C3B6DE6D}">
  <sheetPr>
    <pageSetUpPr fitToPage="1"/>
  </sheetPr>
  <dimension ref="A1:AA55"/>
  <sheetViews>
    <sheetView tabSelected="1" view="pageBreakPreview" zoomScaleNormal="100" zoomScaleSheetLayoutView="100" workbookViewId="0">
      <pane xSplit="3" topLeftCell="D1" activePane="topRight" state="frozen"/>
      <selection activeCell="A3" sqref="A3"/>
      <selection pane="topRight" activeCell="Y48" sqref="A1:Y48"/>
    </sheetView>
  </sheetViews>
  <sheetFormatPr defaultRowHeight="13.2" x14ac:dyDescent="0.25"/>
  <cols>
    <col min="1" max="1" width="42.44140625" customWidth="1"/>
    <col min="2" max="2" width="12" customWidth="1"/>
    <col min="3" max="3" width="2.88671875" customWidth="1"/>
    <col min="4" max="4" width="19.21875" customWidth="1"/>
    <col min="5" max="5" width="15.44140625" customWidth="1"/>
    <col min="6" max="6" width="14.88671875" customWidth="1"/>
    <col min="7" max="7" width="17.44140625" customWidth="1"/>
    <col min="8" max="8" width="13" customWidth="1"/>
    <col min="9" max="9" width="12.77734375" customWidth="1"/>
    <col min="10" max="10" width="14.109375" customWidth="1"/>
    <col min="11" max="16" width="14.21875" customWidth="1"/>
    <col min="17" max="19" width="14.21875" hidden="1" customWidth="1"/>
    <col min="20" max="20" width="16.88671875" hidden="1" customWidth="1"/>
    <col min="21" max="21" width="12.77734375" customWidth="1"/>
    <col min="22" max="22" width="12.109375" customWidth="1"/>
    <col min="23" max="23" width="15.109375" customWidth="1"/>
    <col min="24" max="24" width="11.44140625" customWidth="1"/>
    <col min="25" max="25" width="14.21875" customWidth="1"/>
    <col min="27" max="27" width="11.44140625" bestFit="1" customWidth="1"/>
    <col min="29" max="29" width="8.88671875" customWidth="1"/>
  </cols>
  <sheetData>
    <row r="1" spans="1:27" x14ac:dyDescent="0.25">
      <c r="A1" s="161" t="s">
        <v>119</v>
      </c>
      <c r="B1" s="161"/>
      <c r="C1" s="16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</row>
    <row r="2" spans="1:27" x14ac:dyDescent="0.25">
      <c r="A2" s="231" t="s">
        <v>79</v>
      </c>
      <c r="B2" s="231"/>
      <c r="C2" s="231"/>
      <c r="D2" s="161" t="s">
        <v>118</v>
      </c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</row>
    <row r="3" spans="1:27" ht="82.2" customHeight="1" x14ac:dyDescent="0.4">
      <c r="A3" s="232" t="s">
        <v>38</v>
      </c>
      <c r="B3" s="232"/>
      <c r="C3" s="232"/>
      <c r="D3" s="233" t="s">
        <v>85</v>
      </c>
      <c r="E3" s="233" t="s">
        <v>86</v>
      </c>
      <c r="F3" s="233" t="s">
        <v>44</v>
      </c>
      <c r="G3" s="233" t="s">
        <v>45</v>
      </c>
      <c r="H3" s="233" t="s">
        <v>30</v>
      </c>
      <c r="I3" s="233" t="s">
        <v>46</v>
      </c>
      <c r="J3" s="233" t="s">
        <v>47</v>
      </c>
      <c r="K3" s="233" t="s">
        <v>48</v>
      </c>
      <c r="L3" s="233" t="s">
        <v>49</v>
      </c>
      <c r="M3" s="233" t="s">
        <v>50</v>
      </c>
      <c r="N3" s="233" t="s">
        <v>51</v>
      </c>
      <c r="O3" s="233" t="s">
        <v>52</v>
      </c>
      <c r="P3" s="233" t="s">
        <v>31</v>
      </c>
      <c r="Q3" s="233" t="s">
        <v>32</v>
      </c>
      <c r="R3" s="233" t="s">
        <v>53</v>
      </c>
      <c r="S3" s="233" t="s">
        <v>54</v>
      </c>
      <c r="T3" s="233" t="s">
        <v>172</v>
      </c>
      <c r="U3" s="233" t="s">
        <v>55</v>
      </c>
      <c r="V3" s="233" t="s">
        <v>56</v>
      </c>
      <c r="W3" s="233" t="s">
        <v>57</v>
      </c>
      <c r="X3" s="230" t="s">
        <v>92</v>
      </c>
    </row>
    <row r="4" spans="1:27" x14ac:dyDescent="0.25">
      <c r="A4" s="234" t="s">
        <v>105</v>
      </c>
      <c r="B4" s="235"/>
      <c r="C4" s="235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6"/>
      <c r="S4" s="236"/>
      <c r="T4" s="236"/>
      <c r="U4" s="236"/>
      <c r="V4" s="236"/>
      <c r="W4" s="236"/>
    </row>
    <row r="5" spans="1:27" x14ac:dyDescent="0.25">
      <c r="A5" s="161" t="s">
        <v>134</v>
      </c>
      <c r="B5" s="237" t="s">
        <v>153</v>
      </c>
      <c r="C5" s="161"/>
      <c r="D5" s="238">
        <v>1230.92</v>
      </c>
      <c r="E5" s="238"/>
      <c r="F5" s="238"/>
      <c r="G5" s="238">
        <f t="shared" ref="G5" si="0">SUM(D5:F5)</f>
        <v>1230.92</v>
      </c>
      <c r="H5" s="239">
        <f>'Monthly Expenses Summary'!C5</f>
        <v>1230.92</v>
      </c>
      <c r="I5" s="239">
        <f>'Monthly Expenses Summary'!D5</f>
        <v>0</v>
      </c>
      <c r="J5" s="239">
        <f>'Monthly Expenses Summary'!E5</f>
        <v>0</v>
      </c>
      <c r="K5" s="239">
        <f>'Monthly Expenses Summary'!F5</f>
        <v>0</v>
      </c>
      <c r="L5" s="239">
        <f>'Monthly Expenses Summary'!G5</f>
        <v>0</v>
      </c>
      <c r="M5" s="239">
        <f>'Monthly Expenses Summary'!H5</f>
        <v>0</v>
      </c>
      <c r="N5" s="239">
        <f>'Monthly Expenses Summary'!I5</f>
        <v>0</v>
      </c>
      <c r="O5" s="239">
        <f>'Monthly Expenses Summary'!J5</f>
        <v>0</v>
      </c>
      <c r="P5" s="239">
        <f>'Monthly Expenses Summary'!K5</f>
        <v>0</v>
      </c>
      <c r="Q5" s="239">
        <f>'Monthly Expenses Summary'!L5</f>
        <v>0</v>
      </c>
      <c r="R5" s="239">
        <f>'Monthly Expenses Summary'!M5</f>
        <v>0</v>
      </c>
      <c r="S5" s="239">
        <f>'Monthly Expenses Summary'!N5</f>
        <v>0</v>
      </c>
      <c r="T5" s="239">
        <f>'Monthly Expenses Summary'!O5</f>
        <v>0</v>
      </c>
      <c r="U5" s="238">
        <f t="shared" ref="U5:U13" si="1">SUM(H5:T5)</f>
        <v>1230.92</v>
      </c>
      <c r="V5" s="240">
        <f t="shared" ref="V5:V14" si="2">U5/G5</f>
        <v>1</v>
      </c>
      <c r="W5" s="238">
        <f t="shared" ref="W5:W13" si="3">G5-U5</f>
        <v>0</v>
      </c>
      <c r="X5" s="106">
        <f t="shared" ref="X5:X14" si="4">W5/G5</f>
        <v>0</v>
      </c>
    </row>
    <row r="6" spans="1:27" x14ac:dyDescent="0.25">
      <c r="A6" s="231" t="s">
        <v>39</v>
      </c>
      <c r="B6" s="161">
        <v>42060</v>
      </c>
      <c r="C6" s="161"/>
      <c r="D6" s="238">
        <v>9994</v>
      </c>
      <c r="E6" s="238"/>
      <c r="F6" s="238">
        <v>0</v>
      </c>
      <c r="G6" s="238">
        <f>SUM(D6:F6)</f>
        <v>9994</v>
      </c>
      <c r="H6" s="239">
        <f>'Monthly Expenses Summary'!C23</f>
        <v>0</v>
      </c>
      <c r="I6" s="239">
        <f>'Monthly Expenses Summary'!D23</f>
        <v>0</v>
      </c>
      <c r="J6" s="239">
        <f>'Monthly Expenses Summary'!E23</f>
        <v>0</v>
      </c>
      <c r="K6" s="239">
        <f>'Monthly Expenses Summary'!F23</f>
        <v>0</v>
      </c>
      <c r="L6" s="239">
        <f>'Monthly Expenses Summary'!G23</f>
        <v>0</v>
      </c>
      <c r="M6" s="239">
        <f>'Monthly Expenses Summary'!H23</f>
        <v>5247</v>
      </c>
      <c r="N6" s="239">
        <f>'Monthly Expenses Summary'!I23</f>
        <v>0</v>
      </c>
      <c r="O6" s="239">
        <f>'Monthly Expenses Summary'!J23</f>
        <v>0</v>
      </c>
      <c r="P6" s="239">
        <f>'Monthly Expenses Summary'!K23</f>
        <v>4747</v>
      </c>
      <c r="Q6" s="239">
        <f>'Monthly Expenses Summary'!L23</f>
        <v>0</v>
      </c>
      <c r="R6" s="239">
        <f>'Monthly Expenses Summary'!M23</f>
        <v>0</v>
      </c>
      <c r="S6" s="239">
        <f>'Monthly Expenses Summary'!N23</f>
        <v>0</v>
      </c>
      <c r="T6" s="239">
        <f>'Monthly Expenses Summary'!O23</f>
        <v>0</v>
      </c>
      <c r="U6" s="238">
        <f t="shared" si="1"/>
        <v>9994</v>
      </c>
      <c r="V6" s="240">
        <f t="shared" si="2"/>
        <v>1</v>
      </c>
      <c r="W6" s="238">
        <f t="shared" si="3"/>
        <v>0</v>
      </c>
      <c r="X6" s="106">
        <f t="shared" si="4"/>
        <v>0</v>
      </c>
    </row>
    <row r="7" spans="1:27" x14ac:dyDescent="0.25">
      <c r="A7" s="161" t="s">
        <v>89</v>
      </c>
      <c r="B7" s="161">
        <v>42061</v>
      </c>
      <c r="C7" s="161"/>
      <c r="D7" s="238">
        <v>500</v>
      </c>
      <c r="E7" s="238"/>
      <c r="F7" s="238">
        <v>0</v>
      </c>
      <c r="G7" s="238">
        <f>SUM(D7:F7)</f>
        <v>500</v>
      </c>
      <c r="H7" s="239">
        <f>'Monthly Expenses Summary'!C25</f>
        <v>0</v>
      </c>
      <c r="I7" s="239">
        <f>'Monthly Expenses Summary'!D25</f>
        <v>0</v>
      </c>
      <c r="J7" s="239">
        <f>'Monthly Expenses Summary'!E25</f>
        <v>0</v>
      </c>
      <c r="K7" s="239">
        <f>'Monthly Expenses Summary'!F25</f>
        <v>0</v>
      </c>
      <c r="L7" s="239">
        <f>'Monthly Expenses Summary'!G25</f>
        <v>0</v>
      </c>
      <c r="M7" s="239">
        <f>'Monthly Expenses Summary'!H25</f>
        <v>0</v>
      </c>
      <c r="N7" s="239">
        <f>'Monthly Expenses Summary'!I25</f>
        <v>0</v>
      </c>
      <c r="O7" s="239">
        <f>'Monthly Expenses Summary'!J25</f>
        <v>0</v>
      </c>
      <c r="P7" s="239">
        <f>'Monthly Expenses Summary'!K25</f>
        <v>500</v>
      </c>
      <c r="Q7" s="239">
        <f>'Monthly Expenses Summary'!L25</f>
        <v>0</v>
      </c>
      <c r="R7" s="239">
        <f>'Monthly Expenses Summary'!M25</f>
        <v>0</v>
      </c>
      <c r="S7" s="239">
        <f>'Monthly Expenses Summary'!N25</f>
        <v>0</v>
      </c>
      <c r="T7" s="239">
        <f>'Monthly Expenses Summary'!O25</f>
        <v>0</v>
      </c>
      <c r="U7" s="238">
        <f t="shared" si="1"/>
        <v>500</v>
      </c>
      <c r="V7" s="240">
        <f t="shared" si="2"/>
        <v>1</v>
      </c>
      <c r="W7" s="238">
        <f t="shared" si="3"/>
        <v>0</v>
      </c>
      <c r="X7" s="106">
        <f t="shared" si="4"/>
        <v>0</v>
      </c>
    </row>
    <row r="8" spans="1:27" x14ac:dyDescent="0.25">
      <c r="A8" s="231" t="s">
        <v>43</v>
      </c>
      <c r="B8" s="161">
        <v>46060</v>
      </c>
      <c r="C8" s="161"/>
      <c r="D8" s="239">
        <v>3536</v>
      </c>
      <c r="E8" s="238"/>
      <c r="F8" s="238">
        <v>0</v>
      </c>
      <c r="G8" s="238">
        <f t="shared" ref="G8:G31" si="5">SUM(D8:F8)</f>
        <v>3536</v>
      </c>
      <c r="H8" s="239">
        <f>'Monthly Expenses Summary'!C26</f>
        <v>3536</v>
      </c>
      <c r="I8" s="239">
        <f>'Monthly Expenses Summary'!D26</f>
        <v>0</v>
      </c>
      <c r="J8" s="239">
        <f>'Monthly Expenses Summary'!E26</f>
        <v>0</v>
      </c>
      <c r="K8" s="239">
        <f>'Monthly Expenses Summary'!F26</f>
        <v>0</v>
      </c>
      <c r="L8" s="239">
        <f>'Monthly Expenses Summary'!G26</f>
        <v>0</v>
      </c>
      <c r="M8" s="239">
        <f>'Monthly Expenses Summary'!H26</f>
        <v>0</v>
      </c>
      <c r="N8" s="239">
        <f>'Monthly Expenses Summary'!I26</f>
        <v>0</v>
      </c>
      <c r="O8" s="239">
        <f>'Monthly Expenses Summary'!J26</f>
        <v>0</v>
      </c>
      <c r="P8" s="239">
        <f>'Monthly Expenses Summary'!K26</f>
        <v>0</v>
      </c>
      <c r="Q8" s="239">
        <f>'Monthly Expenses Summary'!L26</f>
        <v>0</v>
      </c>
      <c r="R8" s="239">
        <f>'Monthly Expenses Summary'!M26</f>
        <v>0</v>
      </c>
      <c r="S8" s="239">
        <f>'Monthly Expenses Summary'!N26</f>
        <v>0</v>
      </c>
      <c r="T8" s="239">
        <f>'Monthly Expenses Summary'!O26</f>
        <v>0</v>
      </c>
      <c r="U8" s="238">
        <f t="shared" si="1"/>
        <v>3536</v>
      </c>
      <c r="V8" s="240">
        <f t="shared" si="2"/>
        <v>1</v>
      </c>
      <c r="W8" s="238">
        <f t="shared" si="3"/>
        <v>0</v>
      </c>
      <c r="X8" s="106">
        <f t="shared" si="4"/>
        <v>0</v>
      </c>
    </row>
    <row r="9" spans="1:27" x14ac:dyDescent="0.25">
      <c r="A9" s="161" t="s">
        <v>110</v>
      </c>
      <c r="B9" s="241" t="s">
        <v>150</v>
      </c>
      <c r="C9" s="161"/>
      <c r="D9" s="238">
        <v>951.08</v>
      </c>
      <c r="E9" s="238"/>
      <c r="F9" s="238">
        <v>0</v>
      </c>
      <c r="G9" s="238">
        <f t="shared" si="5"/>
        <v>951.08</v>
      </c>
      <c r="H9" s="239">
        <f>'Monthly Expenses Summary'!C19 + 'Monthly Expenses Summary'!C21</f>
        <v>0</v>
      </c>
      <c r="I9" s="239">
        <f>'Monthly Expenses Summary'!D19 + 'Monthly Expenses Summary'!D21</f>
        <v>230</v>
      </c>
      <c r="J9" s="239">
        <f>'Monthly Expenses Summary'!E19 + 'Monthly Expenses Summary'!E21</f>
        <v>449</v>
      </c>
      <c r="K9" s="239">
        <f>'Monthly Expenses Summary'!F19 + 'Monthly Expenses Summary'!F21</f>
        <v>0</v>
      </c>
      <c r="L9" s="239">
        <f>'Monthly Expenses Summary'!G19 + 'Monthly Expenses Summary'!G21</f>
        <v>0</v>
      </c>
      <c r="M9" s="239">
        <f>'Monthly Expenses Summary'!H19 + 'Monthly Expenses Summary'!H21</f>
        <v>106.99</v>
      </c>
      <c r="N9" s="239">
        <f>'Monthly Expenses Summary'!I19 + 'Monthly Expenses Summary'!I21</f>
        <v>0</v>
      </c>
      <c r="O9" s="239">
        <f>'Monthly Expenses Summary'!J19 + 'Monthly Expenses Summary'!J21</f>
        <v>0</v>
      </c>
      <c r="P9" s="239">
        <f>'Monthly Expenses Summary'!K19 + 'Monthly Expenses Summary'!K21</f>
        <v>0</v>
      </c>
      <c r="Q9" s="239">
        <f>'Monthly Expenses Summary'!L19 + 'Monthly Expenses Summary'!L21</f>
        <v>0</v>
      </c>
      <c r="R9" s="239">
        <f>'Monthly Expenses Summary'!M19 + 'Monthly Expenses Summary'!M21</f>
        <v>0</v>
      </c>
      <c r="S9" s="239">
        <f>'Monthly Expenses Summary'!N19 + 'Monthly Expenses Summary'!N21</f>
        <v>0</v>
      </c>
      <c r="T9" s="239">
        <f>'Monthly Expenses Summary'!O19 + 'Monthly Expenses Summary'!O21</f>
        <v>0</v>
      </c>
      <c r="U9" s="238">
        <f t="shared" si="1"/>
        <v>785.99</v>
      </c>
      <c r="V9" s="240">
        <f>U9/D9</f>
        <v>0.82641838751734864</v>
      </c>
      <c r="W9" s="238">
        <f>D9-U9</f>
        <v>165.09000000000003</v>
      </c>
      <c r="X9" s="106">
        <f>W9/D9</f>
        <v>0.17358161248265133</v>
      </c>
    </row>
    <row r="10" spans="1:27" x14ac:dyDescent="0.25">
      <c r="A10" s="161" t="s">
        <v>109</v>
      </c>
      <c r="B10" s="241" t="s">
        <v>151</v>
      </c>
      <c r="C10" s="161"/>
      <c r="D10" s="238">
        <v>2642.5</v>
      </c>
      <c r="E10" s="238"/>
      <c r="F10" s="238">
        <v>0</v>
      </c>
      <c r="G10" s="238">
        <f t="shared" si="5"/>
        <v>2642.5</v>
      </c>
      <c r="H10" s="239">
        <f>'Monthly Expenses Summary'!C13 + 'Monthly Expenses Summary'!C15</f>
        <v>0</v>
      </c>
      <c r="I10" s="239">
        <f>'Monthly Expenses Summary'!D13 + 'Monthly Expenses Summary'!D15</f>
        <v>0</v>
      </c>
      <c r="J10" s="239">
        <f>'Monthly Expenses Summary'!E13 + 'Monthly Expenses Summary'!E15</f>
        <v>278.52</v>
      </c>
      <c r="K10" s="239">
        <f>'Monthly Expenses Summary'!F13 + 'Monthly Expenses Summary'!F15</f>
        <v>89.76</v>
      </c>
      <c r="L10" s="239">
        <f>'Monthly Expenses Summary'!G13 + 'Monthly Expenses Summary'!G15</f>
        <v>0</v>
      </c>
      <c r="M10" s="239">
        <f>'Monthly Expenses Summary'!H13 + 'Monthly Expenses Summary'!H15</f>
        <v>373.8</v>
      </c>
      <c r="N10" s="239">
        <f>'Monthly Expenses Summary'!I13 + 'Monthly Expenses Summary'!I15</f>
        <v>220.44</v>
      </c>
      <c r="O10" s="239">
        <f>'Monthly Expenses Summary'!J13 + 'Monthly Expenses Summary'!J15</f>
        <v>0</v>
      </c>
      <c r="P10" s="239">
        <f>'Monthly Expenses Summary'!K13 + 'Monthly Expenses Summary'!K15</f>
        <v>105.49</v>
      </c>
      <c r="Q10" s="239">
        <f>'Monthly Expenses Summary'!L13 + 'Monthly Expenses Summary'!L15</f>
        <v>0</v>
      </c>
      <c r="R10" s="239">
        <f>'Monthly Expenses Summary'!M13 + 'Monthly Expenses Summary'!M15</f>
        <v>0</v>
      </c>
      <c r="S10" s="239">
        <f>'Monthly Expenses Summary'!N13 + 'Monthly Expenses Summary'!N15</f>
        <v>0</v>
      </c>
      <c r="T10" s="239">
        <f>'Monthly Expenses Summary'!O13 + 'Monthly Expenses Summary'!O15</f>
        <v>0</v>
      </c>
      <c r="U10" s="238">
        <f t="shared" si="1"/>
        <v>1068.01</v>
      </c>
      <c r="V10" s="240">
        <f>U10/D10</f>
        <v>0.40416650898770101</v>
      </c>
      <c r="W10" s="238">
        <f>D10-U10</f>
        <v>1574.49</v>
      </c>
      <c r="X10" s="106">
        <f>W10/D10</f>
        <v>0.59583349101229899</v>
      </c>
    </row>
    <row r="11" spans="1:27" x14ac:dyDescent="0.25">
      <c r="A11" s="161" t="s">
        <v>223</v>
      </c>
      <c r="B11" s="241" t="s">
        <v>152</v>
      </c>
      <c r="C11" s="161"/>
      <c r="D11" s="238">
        <v>3598.92</v>
      </c>
      <c r="E11" s="238"/>
      <c r="F11" s="238">
        <v>0</v>
      </c>
      <c r="G11" s="238">
        <f t="shared" si="5"/>
        <v>3598.92</v>
      </c>
      <c r="H11" s="239">
        <f>'Monthly Expenses Summary'!C11 + 'Monthly Expenses Summary'!C17</f>
        <v>0</v>
      </c>
      <c r="I11" s="239">
        <f>'Monthly Expenses Summary'!D11 + 'Monthly Expenses Summary'!D17</f>
        <v>0</v>
      </c>
      <c r="J11" s="239">
        <f>'Monthly Expenses Summary'!E11 + 'Monthly Expenses Summary'!E17</f>
        <v>201.99</v>
      </c>
      <c r="K11" s="239">
        <f>'Monthly Expenses Summary'!F11 + 'Monthly Expenses Summary'!F17</f>
        <v>75</v>
      </c>
      <c r="L11" s="239">
        <f>'Monthly Expenses Summary'!G11 + 'Monthly Expenses Summary'!G17</f>
        <v>0</v>
      </c>
      <c r="M11" s="239">
        <f>'Monthly Expenses Summary'!H11 + 'Monthly Expenses Summary'!H17</f>
        <v>813.77</v>
      </c>
      <c r="N11" s="239">
        <f>'Monthly Expenses Summary'!I11 + 'Monthly Expenses Summary'!I17</f>
        <v>153</v>
      </c>
      <c r="O11" s="239">
        <f>'Monthly Expenses Summary'!J11 + 'Monthly Expenses Summary'!J17</f>
        <v>0</v>
      </c>
      <c r="P11" s="239">
        <f>'Monthly Expenses Summary'!K11 + 'Monthly Expenses Summary'!K17</f>
        <v>75</v>
      </c>
      <c r="Q11" s="239">
        <f>'Monthly Expenses Summary'!L11 + 'Monthly Expenses Summary'!L17</f>
        <v>0</v>
      </c>
      <c r="R11" s="239">
        <f>'Monthly Expenses Summary'!M11 + 'Monthly Expenses Summary'!M17</f>
        <v>0</v>
      </c>
      <c r="S11" s="239">
        <f>'Monthly Expenses Summary'!N11 + 'Monthly Expenses Summary'!N17</f>
        <v>0</v>
      </c>
      <c r="T11" s="239">
        <f>'Monthly Expenses Summary'!O11 + 'Monthly Expenses Summary'!O17</f>
        <v>0</v>
      </c>
      <c r="U11" s="238">
        <f t="shared" si="1"/>
        <v>1318.76</v>
      </c>
      <c r="V11" s="240">
        <f>U11/D11</f>
        <v>0.36643215186778255</v>
      </c>
      <c r="W11" s="238">
        <f>D11-U11</f>
        <v>2280.16</v>
      </c>
      <c r="X11" s="106">
        <f>W11/D11</f>
        <v>0.63356784813221734</v>
      </c>
      <c r="Y11" s="57"/>
    </row>
    <row r="12" spans="1:27" x14ac:dyDescent="0.25">
      <c r="A12" s="161"/>
      <c r="B12" s="161"/>
      <c r="C12" s="161"/>
      <c r="D12" s="238"/>
      <c r="E12" s="238"/>
      <c r="F12" s="238">
        <v>0</v>
      </c>
      <c r="G12" s="238">
        <f t="shared" si="5"/>
        <v>0</v>
      </c>
      <c r="H12" s="239">
        <f>'Monthly Expenses Summary'!C44</f>
        <v>0</v>
      </c>
      <c r="I12" s="239">
        <f>'Monthly Expenses Summary'!D44</f>
        <v>0</v>
      </c>
      <c r="J12" s="239">
        <f>'Monthly Expenses Summary'!E44</f>
        <v>0</v>
      </c>
      <c r="K12" s="239">
        <f>'Monthly Expenses Summary'!F44</f>
        <v>0</v>
      </c>
      <c r="L12" s="239">
        <f>'Monthly Expenses Summary'!G44</f>
        <v>0</v>
      </c>
      <c r="M12" s="239">
        <f>'Monthly Expenses Summary'!H44</f>
        <v>0</v>
      </c>
      <c r="N12" s="239">
        <f>'Monthly Expenses Summary'!I44</f>
        <v>0</v>
      </c>
      <c r="O12" s="239">
        <f>'Monthly Expenses Summary'!J44</f>
        <v>0</v>
      </c>
      <c r="P12" s="239">
        <f>'Monthly Expenses Summary'!K44</f>
        <v>0</v>
      </c>
      <c r="Q12" s="239">
        <f>'Monthly Expenses Summary'!L44</f>
        <v>0</v>
      </c>
      <c r="R12" s="239">
        <f>'Monthly Expenses Summary'!M44</f>
        <v>0</v>
      </c>
      <c r="S12" s="239">
        <f>'Monthly Expenses Summary'!N44</f>
        <v>0</v>
      </c>
      <c r="T12" s="239">
        <f>'Monthly Expenses Summary'!O44</f>
        <v>0</v>
      </c>
      <c r="U12" s="238">
        <f t="shared" si="1"/>
        <v>0</v>
      </c>
      <c r="V12" s="240" t="e">
        <f t="shared" si="2"/>
        <v>#DIV/0!</v>
      </c>
      <c r="W12" s="238">
        <f t="shared" si="3"/>
        <v>0</v>
      </c>
      <c r="X12" s="106" t="e">
        <f t="shared" si="4"/>
        <v>#DIV/0!</v>
      </c>
    </row>
    <row r="13" spans="1:27" x14ac:dyDescent="0.25">
      <c r="A13" s="161"/>
      <c r="B13" s="161"/>
      <c r="C13" s="161"/>
      <c r="D13" s="238"/>
      <c r="E13" s="238"/>
      <c r="F13" s="238">
        <v>0</v>
      </c>
      <c r="G13" s="238">
        <f t="shared" si="5"/>
        <v>0</v>
      </c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8">
        <f t="shared" si="1"/>
        <v>0</v>
      </c>
      <c r="V13" s="240" t="e">
        <f t="shared" si="2"/>
        <v>#DIV/0!</v>
      </c>
      <c r="W13" s="238">
        <f t="shared" si="3"/>
        <v>0</v>
      </c>
      <c r="X13" s="106" t="e">
        <f t="shared" si="4"/>
        <v>#DIV/0!</v>
      </c>
    </row>
    <row r="14" spans="1:27" ht="14.4" x14ac:dyDescent="0.3">
      <c r="A14" s="242" t="s">
        <v>103</v>
      </c>
      <c r="B14" s="242"/>
      <c r="C14" s="242"/>
      <c r="D14" s="243">
        <f>SUM(D5:D13)</f>
        <v>22453.42</v>
      </c>
      <c r="E14" s="243"/>
      <c r="F14" s="243"/>
      <c r="G14" s="243">
        <f>SUM(G5:G13)</f>
        <v>22453.42</v>
      </c>
      <c r="H14" s="243">
        <f t="shared" ref="H14:T14" si="6">SUM(H5:H13)</f>
        <v>4766.92</v>
      </c>
      <c r="I14" s="243">
        <f t="shared" si="6"/>
        <v>230</v>
      </c>
      <c r="J14" s="243">
        <f t="shared" si="6"/>
        <v>929.51</v>
      </c>
      <c r="K14" s="243">
        <f t="shared" si="6"/>
        <v>164.76</v>
      </c>
      <c r="L14" s="243">
        <f t="shared" si="6"/>
        <v>0</v>
      </c>
      <c r="M14" s="243">
        <f t="shared" si="6"/>
        <v>6541.5599999999995</v>
      </c>
      <c r="N14" s="243">
        <f t="shared" si="6"/>
        <v>373.44</v>
      </c>
      <c r="O14" s="243">
        <f t="shared" si="6"/>
        <v>0</v>
      </c>
      <c r="P14" s="243">
        <f t="shared" si="6"/>
        <v>5427.49</v>
      </c>
      <c r="Q14" s="243">
        <f t="shared" si="6"/>
        <v>0</v>
      </c>
      <c r="R14" s="243">
        <f t="shared" si="6"/>
        <v>0</v>
      </c>
      <c r="S14" s="243">
        <f t="shared" si="6"/>
        <v>0</v>
      </c>
      <c r="T14" s="243">
        <f t="shared" si="6"/>
        <v>0</v>
      </c>
      <c r="U14" s="243">
        <f t="shared" ref="U14" si="7">SUM(U5:U12)</f>
        <v>18433.679999999997</v>
      </c>
      <c r="V14" s="244">
        <f t="shared" si="2"/>
        <v>0.82097426583567212</v>
      </c>
      <c r="W14" s="243">
        <f>SUM(W5:W13)</f>
        <v>4019.74</v>
      </c>
      <c r="X14" s="106">
        <f t="shared" si="4"/>
        <v>0.17902573416432777</v>
      </c>
    </row>
    <row r="15" spans="1:27" x14ac:dyDescent="0.25">
      <c r="A15" s="245" t="s">
        <v>106</v>
      </c>
      <c r="B15" s="246"/>
      <c r="C15" s="246"/>
      <c r="D15" s="247"/>
      <c r="E15" s="248"/>
      <c r="F15" s="248"/>
      <c r="G15" s="247">
        <f t="shared" si="5"/>
        <v>0</v>
      </c>
      <c r="H15" s="249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47"/>
      <c r="X15" s="105"/>
    </row>
    <row r="16" spans="1:27" x14ac:dyDescent="0.25">
      <c r="A16" s="161" t="s">
        <v>115</v>
      </c>
      <c r="B16" s="161">
        <v>10060</v>
      </c>
      <c r="C16" s="161"/>
      <c r="D16" s="238">
        <v>51944.53</v>
      </c>
      <c r="E16" s="238"/>
      <c r="F16" s="238">
        <v>0</v>
      </c>
      <c r="G16" s="238">
        <f t="shared" ref="G16:G21" si="8">SUM(D16:F16)</f>
        <v>51944.53</v>
      </c>
      <c r="H16" s="239">
        <f>'Monthly Expenses Summary'!C3</f>
        <v>2859.88</v>
      </c>
      <c r="I16" s="239">
        <f>'Monthly Expenses Summary'!D3</f>
        <v>6136.2000000000007</v>
      </c>
      <c r="J16" s="239">
        <f>'Monthly Expenses Summary'!E3</f>
        <v>4090.8</v>
      </c>
      <c r="K16" s="239">
        <f>'Monthly Expenses Summary'!F3</f>
        <v>4090.8</v>
      </c>
      <c r="L16" s="239">
        <f>'Monthly Expenses Summary'!G3</f>
        <v>4090.8</v>
      </c>
      <c r="M16" s="239">
        <f>'Monthly Expenses Summary'!H3</f>
        <v>4090.8</v>
      </c>
      <c r="N16" s="239">
        <f>'Monthly Expenses Summary'!I3</f>
        <v>6136.2000000000007</v>
      </c>
      <c r="O16" s="239">
        <f>'Monthly Expenses Summary'!J3</f>
        <v>4090.8</v>
      </c>
      <c r="P16" s="239">
        <f>'Monthly Expenses Summary'!K3</f>
        <v>4090.8</v>
      </c>
      <c r="Q16" s="239">
        <f>'Monthly Expenses Summary'!L3</f>
        <v>0</v>
      </c>
      <c r="R16" s="239">
        <f>'Monthly Expenses Summary'!M3</f>
        <v>0</v>
      </c>
      <c r="S16" s="239">
        <f>'Monthly Expenses Summary'!N3</f>
        <v>0</v>
      </c>
      <c r="T16" s="239">
        <f>'Monthly Expenses Summary'!O3</f>
        <v>0</v>
      </c>
      <c r="U16" s="238">
        <f t="shared" ref="U16:U20" si="9">SUM(H16:T16)</f>
        <v>39677.08</v>
      </c>
      <c r="V16" s="240">
        <f>U16/D16</f>
        <v>0.76383557614247355</v>
      </c>
      <c r="W16" s="243">
        <f>D16-U16</f>
        <v>12267.449999999997</v>
      </c>
      <c r="X16" s="106">
        <f>W16/D16</f>
        <v>0.23616442385752642</v>
      </c>
      <c r="Y16" s="57"/>
      <c r="AA16" s="57"/>
    </row>
    <row r="17" spans="1:27" x14ac:dyDescent="0.25">
      <c r="A17" s="161" t="s">
        <v>120</v>
      </c>
      <c r="B17" s="161">
        <v>10200</v>
      </c>
      <c r="C17" s="161"/>
      <c r="D17" s="238">
        <v>600</v>
      </c>
      <c r="E17" s="238"/>
      <c r="F17" s="238">
        <v>0</v>
      </c>
      <c r="G17" s="238">
        <f t="shared" si="8"/>
        <v>600</v>
      </c>
      <c r="H17" s="239">
        <f>'Monthly Expenses Summary'!C7</f>
        <v>50</v>
      </c>
      <c r="I17" s="239">
        <f>'Monthly Expenses Summary'!D7</f>
        <v>50</v>
      </c>
      <c r="J17" s="239">
        <f>'Monthly Expenses Summary'!E7</f>
        <v>50</v>
      </c>
      <c r="K17" s="239">
        <f>'Monthly Expenses Summary'!F7</f>
        <v>50</v>
      </c>
      <c r="L17" s="239">
        <f>'Monthly Expenses Summary'!G7</f>
        <v>50</v>
      </c>
      <c r="M17" s="239">
        <f>'Monthly Expenses Summary'!H7</f>
        <v>50</v>
      </c>
      <c r="N17" s="239">
        <f>'Monthly Expenses Summary'!I7</f>
        <v>50</v>
      </c>
      <c r="O17" s="239">
        <f>'Monthly Expenses Summary'!J7</f>
        <v>50</v>
      </c>
      <c r="P17" s="239">
        <f>'Monthly Expenses Summary'!K7</f>
        <v>50</v>
      </c>
      <c r="Q17" s="239">
        <f>'Monthly Expenses Summary'!L7</f>
        <v>0</v>
      </c>
      <c r="R17" s="239">
        <f>'Monthly Expenses Summary'!M7</f>
        <v>0</v>
      </c>
      <c r="S17" s="239">
        <f>'Monthly Expenses Summary'!N7</f>
        <v>0</v>
      </c>
      <c r="T17" s="239">
        <f>'Monthly Expenses Summary'!O7</f>
        <v>0</v>
      </c>
      <c r="U17" s="238">
        <f t="shared" si="9"/>
        <v>450</v>
      </c>
      <c r="V17" s="240">
        <f t="shared" ref="V17:V22" si="10">U17/G17</f>
        <v>0.75</v>
      </c>
      <c r="W17" s="243">
        <f t="shared" ref="W17:W19" si="11">G17-U17</f>
        <v>150</v>
      </c>
      <c r="X17" s="106">
        <f t="shared" ref="X17:X22" si="12">W17/G17</f>
        <v>0.25</v>
      </c>
    </row>
    <row r="18" spans="1:27" x14ac:dyDescent="0.25">
      <c r="A18" s="161" t="s">
        <v>116</v>
      </c>
      <c r="B18" s="161">
        <v>11000</v>
      </c>
      <c r="C18" s="161"/>
      <c r="D18" s="238">
        <v>24321.27</v>
      </c>
      <c r="E18" s="238"/>
      <c r="F18" s="238">
        <v>0</v>
      </c>
      <c r="G18" s="238">
        <f t="shared" si="8"/>
        <v>24321.27</v>
      </c>
      <c r="H18" s="239">
        <f>'Monthly Expenses Summary'!C9</f>
        <v>1984.43</v>
      </c>
      <c r="I18" s="239">
        <f>'Monthly Expenses Summary'!D9</f>
        <v>2328.11</v>
      </c>
      <c r="J18" s="239">
        <f>'Monthly Expenses Summary'!E9</f>
        <v>1984.43</v>
      </c>
      <c r="K18" s="239">
        <f>'Monthly Expenses Summary'!F9</f>
        <v>1984.43</v>
      </c>
      <c r="L18" s="239">
        <f>'Monthly Expenses Summary'!G9</f>
        <v>1984.43</v>
      </c>
      <c r="M18" s="239">
        <f>'Monthly Expenses Summary'!H9</f>
        <v>1984.42</v>
      </c>
      <c r="N18" s="239">
        <f>'Monthly Expenses Summary'!I9</f>
        <v>2319.27</v>
      </c>
      <c r="O18" s="239">
        <f>'Monthly Expenses Summary'!J9</f>
        <v>1978.53</v>
      </c>
      <c r="P18" s="239">
        <f>'Monthly Expenses Summary'!K9</f>
        <v>1978.53</v>
      </c>
      <c r="Q18" s="239">
        <f>'Monthly Expenses Summary'!L9</f>
        <v>0</v>
      </c>
      <c r="R18" s="239">
        <f>'Monthly Expenses Summary'!M9</f>
        <v>0</v>
      </c>
      <c r="S18" s="239">
        <f>'Monthly Expenses Summary'!N9</f>
        <v>0</v>
      </c>
      <c r="T18" s="239">
        <f>'Monthly Expenses Summary'!O9</f>
        <v>0</v>
      </c>
      <c r="U18" s="238">
        <f t="shared" si="9"/>
        <v>18526.579999999998</v>
      </c>
      <c r="V18" s="240">
        <f t="shared" si="10"/>
        <v>0.76174393853610434</v>
      </c>
      <c r="W18" s="243">
        <f t="shared" si="11"/>
        <v>5794.6900000000023</v>
      </c>
      <c r="X18" s="106">
        <f t="shared" si="12"/>
        <v>0.23825606146389569</v>
      </c>
      <c r="Y18" s="57"/>
      <c r="Z18" s="105"/>
      <c r="AA18" s="57"/>
    </row>
    <row r="19" spans="1:27" x14ac:dyDescent="0.25">
      <c r="A19" s="161" t="s">
        <v>114</v>
      </c>
      <c r="B19" s="161">
        <v>97760</v>
      </c>
      <c r="C19" s="161"/>
      <c r="D19" s="238">
        <v>7552.71</v>
      </c>
      <c r="E19" s="238"/>
      <c r="F19" s="238">
        <v>0</v>
      </c>
      <c r="G19" s="238">
        <f t="shared" si="8"/>
        <v>7552.71</v>
      </c>
      <c r="H19" s="239">
        <f>'Monthly Expenses Summary'!C36</f>
        <v>0</v>
      </c>
      <c r="I19" s="239">
        <f>'Monthly Expenses Summary'!D36</f>
        <v>0</v>
      </c>
      <c r="J19" s="239">
        <f>'Monthly Expenses Summary'!E36</f>
        <v>0</v>
      </c>
      <c r="K19" s="239">
        <f>'Monthly Expenses Summary'!F36</f>
        <v>768.88</v>
      </c>
      <c r="L19" s="239">
        <f>'Monthly Expenses Summary'!G36</f>
        <v>768.88</v>
      </c>
      <c r="M19" s="239">
        <f>'Monthly Expenses Summary'!H36</f>
        <v>3442.21</v>
      </c>
      <c r="N19" s="239">
        <f>'Monthly Expenses Summary'!I36</f>
        <v>2572.7399999999998</v>
      </c>
      <c r="O19" s="239">
        <f>'Monthly Expenses Summary'!J36</f>
        <v>0</v>
      </c>
      <c r="P19" s="239">
        <f>'Monthly Expenses Summary'!K36</f>
        <v>0</v>
      </c>
      <c r="Q19" s="239">
        <f>'Monthly Expenses Summary'!L36</f>
        <v>0</v>
      </c>
      <c r="R19" s="239">
        <f>'Monthly Expenses Summary'!M36</f>
        <v>0</v>
      </c>
      <c r="S19" s="239">
        <f>'Monthly Expenses Summary'!N36</f>
        <v>0</v>
      </c>
      <c r="T19" s="239">
        <f>'Monthly Expenses Summary'!O36</f>
        <v>0</v>
      </c>
      <c r="U19" s="238">
        <f t="shared" si="9"/>
        <v>7552.71</v>
      </c>
      <c r="V19" s="240">
        <f t="shared" si="10"/>
        <v>1</v>
      </c>
      <c r="W19" s="243">
        <f t="shared" si="11"/>
        <v>0</v>
      </c>
      <c r="X19" s="106">
        <f t="shared" si="12"/>
        <v>0</v>
      </c>
      <c r="AA19" s="57"/>
    </row>
    <row r="20" spans="1:27" x14ac:dyDescent="0.25">
      <c r="A20" s="161" t="s">
        <v>122</v>
      </c>
      <c r="B20" s="161">
        <v>97060</v>
      </c>
      <c r="C20" s="161"/>
      <c r="D20" s="238">
        <v>18524.47</v>
      </c>
      <c r="E20" s="238">
        <v>-4133</v>
      </c>
      <c r="F20" s="238">
        <v>0</v>
      </c>
      <c r="G20" s="238">
        <f t="shared" si="8"/>
        <v>14391.470000000001</v>
      </c>
      <c r="H20" s="239">
        <f>'Monthly Expenses Summary'!C46</f>
        <v>0</v>
      </c>
      <c r="I20" s="239">
        <f>'Monthly Expenses Summary'!D46</f>
        <v>0</v>
      </c>
      <c r="J20" s="239">
        <f>'Monthly Expenses Summary'!E46</f>
        <v>0</v>
      </c>
      <c r="K20" s="239">
        <f>'Monthly Expenses Summary'!F46</f>
        <v>0</v>
      </c>
      <c r="L20" s="239">
        <f>'Monthly Expenses Summary'!G46</f>
        <v>0</v>
      </c>
      <c r="M20" s="239">
        <f>'Monthly Expenses Summary'!H46</f>
        <v>0</v>
      </c>
      <c r="N20" s="239">
        <f>'Monthly Expenses Summary'!I46</f>
        <v>0</v>
      </c>
      <c r="O20" s="239">
        <f>'Monthly Expenses Summary'!J46</f>
        <v>3808</v>
      </c>
      <c r="P20" s="239">
        <f>'Monthly Expenses Summary'!K46</f>
        <v>500</v>
      </c>
      <c r="Q20" s="239">
        <f>'Monthly Expenses Summary'!L46</f>
        <v>0</v>
      </c>
      <c r="R20" s="239">
        <f>'Monthly Expenses Summary'!M46</f>
        <v>0</v>
      </c>
      <c r="S20" s="239">
        <f>'Monthly Expenses Summary'!N46</f>
        <v>0</v>
      </c>
      <c r="T20" s="239">
        <f>'Monthly Expenses Summary'!O46</f>
        <v>0</v>
      </c>
      <c r="U20" s="238">
        <f t="shared" si="9"/>
        <v>4308</v>
      </c>
      <c r="V20" s="240">
        <f>U20/D20</f>
        <v>0.23255726074754093</v>
      </c>
      <c r="W20" s="243">
        <f>D20-U20</f>
        <v>14216.470000000001</v>
      </c>
      <c r="X20" s="106">
        <f>W20/D20</f>
        <v>0.76744273925245909</v>
      </c>
    </row>
    <row r="21" spans="1:27" x14ac:dyDescent="0.25">
      <c r="A21" s="161" t="s">
        <v>239</v>
      </c>
      <c r="B21" s="161"/>
      <c r="C21" s="161"/>
      <c r="D21" s="238"/>
      <c r="E21" s="238">
        <v>4133</v>
      </c>
      <c r="F21" s="238">
        <v>0</v>
      </c>
      <c r="G21" s="238">
        <f t="shared" si="8"/>
        <v>4133</v>
      </c>
      <c r="H21" s="239"/>
      <c r="I21" s="239"/>
      <c r="J21" s="239"/>
      <c r="K21" s="239"/>
      <c r="L21" s="239"/>
      <c r="M21" s="239" t="s">
        <v>28</v>
      </c>
      <c r="N21" s="239"/>
      <c r="O21" s="239"/>
      <c r="P21" s="239"/>
      <c r="Q21" s="239"/>
      <c r="R21" s="239"/>
      <c r="S21" s="239"/>
      <c r="T21" s="239"/>
      <c r="U21" s="238"/>
      <c r="V21" s="240"/>
      <c r="W21" s="243"/>
      <c r="X21" s="106"/>
    </row>
    <row r="22" spans="1:27" ht="14.4" x14ac:dyDescent="0.3">
      <c r="A22" s="242" t="s">
        <v>41</v>
      </c>
      <c r="B22" s="242"/>
      <c r="C22" s="242"/>
      <c r="D22" s="243">
        <f>SUM(D16:D21)</f>
        <v>102942.98000000001</v>
      </c>
      <c r="E22" s="243"/>
      <c r="F22" s="243"/>
      <c r="G22" s="243">
        <f>SUM(G16:G21)</f>
        <v>102942.98000000001</v>
      </c>
      <c r="H22" s="251">
        <f t="shared" ref="H22:R22" si="13">SUM(H16:H21)</f>
        <v>4894.3100000000004</v>
      </c>
      <c r="I22" s="251">
        <f t="shared" si="13"/>
        <v>8514.3100000000013</v>
      </c>
      <c r="J22" s="251">
        <f t="shared" si="13"/>
        <v>6125.2300000000005</v>
      </c>
      <c r="K22" s="251">
        <f t="shared" si="13"/>
        <v>6894.1100000000006</v>
      </c>
      <c r="L22" s="251">
        <f t="shared" si="13"/>
        <v>6894.1100000000006</v>
      </c>
      <c r="M22" s="251">
        <f t="shared" si="13"/>
        <v>9567.43</v>
      </c>
      <c r="N22" s="251">
        <f t="shared" si="13"/>
        <v>11078.210000000001</v>
      </c>
      <c r="O22" s="251">
        <f t="shared" si="13"/>
        <v>9927.33</v>
      </c>
      <c r="P22" s="251">
        <f t="shared" si="13"/>
        <v>6619.33</v>
      </c>
      <c r="Q22" s="251">
        <f t="shared" si="13"/>
        <v>0</v>
      </c>
      <c r="R22" s="251">
        <f t="shared" si="13"/>
        <v>0</v>
      </c>
      <c r="S22" s="251">
        <f>SUM(S16:S21)</f>
        <v>0</v>
      </c>
      <c r="T22" s="251">
        <f t="shared" ref="T22:U22" si="14">SUM(T16:T21)</f>
        <v>0</v>
      </c>
      <c r="U22" s="251">
        <f t="shared" si="14"/>
        <v>70514.37000000001</v>
      </c>
      <c r="V22" s="244">
        <f t="shared" si="10"/>
        <v>0.68498473621027878</v>
      </c>
      <c r="W22" s="243">
        <f>SUM(W16:W21)</f>
        <v>32428.61</v>
      </c>
      <c r="X22" s="106">
        <f t="shared" si="12"/>
        <v>0.31501526378972122</v>
      </c>
    </row>
    <row r="23" spans="1:27" x14ac:dyDescent="0.25">
      <c r="A23" s="252" t="s">
        <v>104</v>
      </c>
      <c r="B23" s="253"/>
      <c r="C23" s="253"/>
      <c r="D23" s="254"/>
      <c r="E23" s="255"/>
      <c r="F23" s="255"/>
      <c r="G23" s="254"/>
      <c r="H23" s="256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4"/>
      <c r="V23" s="258"/>
      <c r="W23" s="254"/>
      <c r="X23" s="105"/>
    </row>
    <row r="24" spans="1:27" x14ac:dyDescent="0.25">
      <c r="A24" s="161" t="s">
        <v>117</v>
      </c>
      <c r="B24" s="161">
        <v>32262</v>
      </c>
      <c r="C24" s="161"/>
      <c r="D24" s="238">
        <v>133842.84</v>
      </c>
      <c r="E24" s="238"/>
      <c r="F24" s="238">
        <v>0</v>
      </c>
      <c r="G24" s="238">
        <f>SUM(D24:F24)</f>
        <v>133842.84</v>
      </c>
      <c r="H24" s="239">
        <f>'Monthly Expenses Summary'!C28</f>
        <v>0</v>
      </c>
      <c r="I24" s="239">
        <f>'Monthly Expenses Summary'!D28</f>
        <v>0</v>
      </c>
      <c r="J24" s="239">
        <f>'Monthly Expenses Summary'!E28</f>
        <v>32635.77</v>
      </c>
      <c r="K24" s="239">
        <f>'Monthly Expenses Summary'!F28</f>
        <v>0</v>
      </c>
      <c r="L24" s="239">
        <f>'Monthly Expenses Summary'!G28</f>
        <v>19636.63</v>
      </c>
      <c r="M24" s="239">
        <f>'Monthly Expenses Summary'!H28</f>
        <v>37863.440000000002</v>
      </c>
      <c r="N24" s="239">
        <f>'Monthly Expenses Summary'!I28</f>
        <v>0</v>
      </c>
      <c r="O24" s="239">
        <f>'Monthly Expenses Summary'!J28</f>
        <v>39321.369999999995</v>
      </c>
      <c r="P24" s="239">
        <f>'Monthly Expenses Summary'!K28</f>
        <v>0</v>
      </c>
      <c r="Q24" s="239">
        <f>'Monthly Expenses Summary'!L28</f>
        <v>0</v>
      </c>
      <c r="R24" s="239">
        <f>'Monthly Expenses Summary'!M28</f>
        <v>0</v>
      </c>
      <c r="S24" s="239">
        <f>'Monthly Expenses Summary'!N28</f>
        <v>0</v>
      </c>
      <c r="T24" s="239">
        <f>'Monthly Expenses Summary'!O28</f>
        <v>0</v>
      </c>
      <c r="U24" s="238">
        <f t="shared" ref="U24:U31" si="15">SUM(H24:T24)</f>
        <v>129457.20999999999</v>
      </c>
      <c r="V24" s="240">
        <f t="shared" ref="V24:V31" si="16">U24/G24</f>
        <v>0.96723298758454312</v>
      </c>
      <c r="W24" s="243">
        <f t="shared" ref="W24:W31" si="17">G24-U24</f>
        <v>4385.6300000000047</v>
      </c>
      <c r="X24" s="105">
        <f t="shared" ref="X24:X31" si="18">W24/G24</f>
        <v>3.2767012415456848E-2</v>
      </c>
    </row>
    <row r="25" spans="1:27" x14ac:dyDescent="0.25">
      <c r="A25" s="161" t="s">
        <v>107</v>
      </c>
      <c r="B25" s="161">
        <v>32263</v>
      </c>
      <c r="C25" s="161"/>
      <c r="D25" s="238">
        <v>49930.84</v>
      </c>
      <c r="E25" s="238"/>
      <c r="F25" s="238">
        <v>0</v>
      </c>
      <c r="G25" s="238">
        <f t="shared" si="5"/>
        <v>49930.84</v>
      </c>
      <c r="H25" s="239">
        <f>'Monthly Expenses Summary'!C32</f>
        <v>0</v>
      </c>
      <c r="I25" s="239">
        <f>'Monthly Expenses Summary'!D32</f>
        <v>0</v>
      </c>
      <c r="J25" s="239">
        <f>'Monthly Expenses Summary'!E32</f>
        <v>7384.15</v>
      </c>
      <c r="K25" s="239">
        <f>'Monthly Expenses Summary'!F32</f>
        <v>10310.290000000001</v>
      </c>
      <c r="L25" s="239">
        <f>'Monthly Expenses Summary'!G32</f>
        <v>0</v>
      </c>
      <c r="M25" s="239">
        <f>'Monthly Expenses Summary'!H32</f>
        <v>22692.85</v>
      </c>
      <c r="N25" s="239">
        <f>'Monthly Expenses Summary'!I32</f>
        <v>7443.62</v>
      </c>
      <c r="O25" s="239">
        <f>'Monthly Expenses Summary'!J32</f>
        <v>0</v>
      </c>
      <c r="P25" s="239">
        <f>'Monthly Expenses Summary'!K32</f>
        <v>0</v>
      </c>
      <c r="Q25" s="239">
        <f>'Monthly Expenses Summary'!L32</f>
        <v>0</v>
      </c>
      <c r="R25" s="239">
        <f>'Monthly Expenses Summary'!M32</f>
        <v>0</v>
      </c>
      <c r="S25" s="239">
        <f>'Monthly Expenses Summary'!N32</f>
        <v>0</v>
      </c>
      <c r="T25" s="239">
        <f>'Monthly Expenses Summary'!O32</f>
        <v>0</v>
      </c>
      <c r="U25" s="238">
        <f t="shared" si="15"/>
        <v>47830.91</v>
      </c>
      <c r="V25" s="240">
        <f t="shared" si="16"/>
        <v>0.95794322707168567</v>
      </c>
      <c r="W25" s="243">
        <f t="shared" si="17"/>
        <v>2099.929999999993</v>
      </c>
      <c r="X25" s="105">
        <f t="shared" si="18"/>
        <v>4.2056772928314307E-2</v>
      </c>
    </row>
    <row r="26" spans="1:27" x14ac:dyDescent="0.25">
      <c r="A26" s="161"/>
      <c r="B26" s="231"/>
      <c r="C26" s="231"/>
      <c r="D26" s="231"/>
      <c r="E26" s="238"/>
      <c r="F26" s="238">
        <v>0</v>
      </c>
      <c r="G26" s="238">
        <f t="shared" si="5"/>
        <v>0</v>
      </c>
      <c r="H26" s="239">
        <f>'Monthly Expenses Summary'!C42</f>
        <v>0</v>
      </c>
      <c r="I26" s="239">
        <f>'Monthly Expenses Summary'!D42</f>
        <v>0</v>
      </c>
      <c r="J26" s="239">
        <f>'Monthly Expenses Summary'!E42</f>
        <v>0</v>
      </c>
      <c r="K26" s="239">
        <f>'Monthly Expenses Summary'!F42</f>
        <v>0</v>
      </c>
      <c r="L26" s="239">
        <f>'Monthly Expenses Summary'!G42</f>
        <v>0</v>
      </c>
      <c r="M26" s="239">
        <f>'Monthly Expenses Summary'!H42</f>
        <v>0</v>
      </c>
      <c r="N26" s="239">
        <f>'Monthly Expenses Summary'!I42</f>
        <v>0</v>
      </c>
      <c r="O26" s="239">
        <f>'Monthly Expenses Summary'!J42</f>
        <v>0</v>
      </c>
      <c r="P26" s="239">
        <f>'Monthly Expenses Summary'!K42</f>
        <v>0</v>
      </c>
      <c r="Q26" s="239">
        <f>'Monthly Expenses Summary'!L42</f>
        <v>0</v>
      </c>
      <c r="R26" s="239">
        <f>'Monthly Expenses Summary'!M42</f>
        <v>0</v>
      </c>
      <c r="S26" s="239">
        <f>'Monthly Expenses Summary'!N42</f>
        <v>0</v>
      </c>
      <c r="T26" s="239">
        <f>'Monthly Expenses Summary'!O42</f>
        <v>0</v>
      </c>
      <c r="U26" s="238">
        <f>SUM(H26:T26)</f>
        <v>0</v>
      </c>
      <c r="V26" s="240"/>
      <c r="W26" s="243"/>
      <c r="X26" s="105"/>
    </row>
    <row r="27" spans="1:27" x14ac:dyDescent="0.25">
      <c r="A27" s="161"/>
      <c r="B27" s="231"/>
      <c r="C27" s="231"/>
      <c r="D27" s="231"/>
      <c r="E27" s="238"/>
      <c r="F27" s="238">
        <v>0</v>
      </c>
      <c r="G27" s="238">
        <f t="shared" si="5"/>
        <v>0</v>
      </c>
      <c r="H27" s="239"/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8"/>
      <c r="V27" s="240"/>
      <c r="W27" s="243"/>
      <c r="X27" s="105"/>
    </row>
    <row r="28" spans="1:27" ht="14.4" x14ac:dyDescent="0.3">
      <c r="A28" s="242" t="s">
        <v>41</v>
      </c>
      <c r="B28" s="259"/>
      <c r="C28" s="259"/>
      <c r="D28" s="243">
        <f>SUM(D24:D26)</f>
        <v>183773.68</v>
      </c>
      <c r="E28" s="243"/>
      <c r="F28" s="243"/>
      <c r="G28" s="243">
        <f>SUM(G24:G27)</f>
        <v>183773.68</v>
      </c>
      <c r="H28" s="251">
        <f>SUM(H24:H27)</f>
        <v>0</v>
      </c>
      <c r="I28" s="251">
        <f t="shared" ref="I28:T28" si="19">SUM(I24:I27)</f>
        <v>0</v>
      </c>
      <c r="J28" s="251">
        <f t="shared" si="19"/>
        <v>40019.919999999998</v>
      </c>
      <c r="K28" s="251">
        <f t="shared" si="19"/>
        <v>10310.290000000001</v>
      </c>
      <c r="L28" s="251">
        <f t="shared" si="19"/>
        <v>19636.63</v>
      </c>
      <c r="M28" s="251">
        <f t="shared" si="19"/>
        <v>60556.29</v>
      </c>
      <c r="N28" s="251">
        <f t="shared" si="19"/>
        <v>7443.62</v>
      </c>
      <c r="O28" s="251">
        <f t="shared" si="19"/>
        <v>39321.369999999995</v>
      </c>
      <c r="P28" s="251">
        <f t="shared" si="19"/>
        <v>0</v>
      </c>
      <c r="Q28" s="251">
        <f t="shared" si="19"/>
        <v>0</v>
      </c>
      <c r="R28" s="251">
        <f t="shared" si="19"/>
        <v>0</v>
      </c>
      <c r="S28" s="251">
        <f t="shared" si="19"/>
        <v>0</v>
      </c>
      <c r="T28" s="251">
        <f t="shared" si="19"/>
        <v>0</v>
      </c>
      <c r="U28" s="243">
        <f t="shared" si="15"/>
        <v>177288.12</v>
      </c>
      <c r="V28" s="244">
        <f t="shared" si="16"/>
        <v>0.96470898335387312</v>
      </c>
      <c r="W28" s="243">
        <f>SUM(W24:W27)</f>
        <v>6485.5599999999977</v>
      </c>
      <c r="X28" s="106">
        <f t="shared" si="18"/>
        <v>3.5291016646126896E-2</v>
      </c>
    </row>
    <row r="29" spans="1:27" x14ac:dyDescent="0.25">
      <c r="A29" s="260" t="s">
        <v>111</v>
      </c>
      <c r="B29" s="261"/>
      <c r="C29" s="261"/>
      <c r="D29" s="262"/>
      <c r="E29" s="262"/>
      <c r="F29" s="262"/>
      <c r="G29" s="262"/>
      <c r="H29" s="263"/>
      <c r="I29" s="263"/>
      <c r="J29" s="263"/>
      <c r="K29" s="263"/>
      <c r="L29" s="263"/>
      <c r="M29" s="263"/>
      <c r="N29" s="263"/>
      <c r="O29" s="263"/>
      <c r="P29" s="263"/>
      <c r="Q29" s="263"/>
      <c r="R29" s="263"/>
      <c r="S29" s="263"/>
      <c r="T29" s="263"/>
      <c r="U29" s="262"/>
      <c r="V29" s="264"/>
      <c r="W29" s="262"/>
      <c r="X29" s="105"/>
    </row>
    <row r="30" spans="1:27" x14ac:dyDescent="0.25">
      <c r="A30" s="161" t="s">
        <v>113</v>
      </c>
      <c r="B30" s="161">
        <v>2262</v>
      </c>
      <c r="C30" s="161"/>
      <c r="D30" s="238">
        <v>130060.16</v>
      </c>
      <c r="E30" s="238"/>
      <c r="F30" s="238">
        <v>0</v>
      </c>
      <c r="G30" s="238">
        <f>SUM(D30:F30)</f>
        <v>130060.16</v>
      </c>
      <c r="H30" s="239">
        <f>'Monthly Expenses Summary'!C30</f>
        <v>0</v>
      </c>
      <c r="I30" s="239">
        <f>'Monthly Expenses Summary'!D30</f>
        <v>0</v>
      </c>
      <c r="J30" s="239">
        <f>'Monthly Expenses Summary'!E30</f>
        <v>0</v>
      </c>
      <c r="K30" s="239">
        <f>'Monthly Expenses Summary'!F30</f>
        <v>0</v>
      </c>
      <c r="L30" s="239">
        <f>'Monthly Expenses Summary'!G30</f>
        <v>0</v>
      </c>
      <c r="M30" s="239">
        <f>'Monthly Expenses Summary'!H30</f>
        <v>0</v>
      </c>
      <c r="N30" s="239">
        <f>'Monthly Expenses Summary'!I30</f>
        <v>0</v>
      </c>
      <c r="O30" s="239">
        <f>'Monthly Expenses Summary'!J30</f>
        <v>0</v>
      </c>
      <c r="P30" s="239">
        <f>'Monthly Expenses Summary'!K30</f>
        <v>0</v>
      </c>
      <c r="Q30" s="239">
        <f>'Monthly Expenses Summary'!L30</f>
        <v>0</v>
      </c>
      <c r="R30" s="239">
        <f>'Monthly Expenses Summary'!M30</f>
        <v>0</v>
      </c>
      <c r="S30" s="239">
        <f>'Monthly Expenses Summary'!N30</f>
        <v>0</v>
      </c>
      <c r="T30" s="239">
        <f>'Monthly Expenses Summary'!O30</f>
        <v>0</v>
      </c>
      <c r="U30" s="238">
        <f t="shared" si="15"/>
        <v>0</v>
      </c>
      <c r="V30" s="240">
        <f t="shared" si="16"/>
        <v>0</v>
      </c>
      <c r="W30" s="243">
        <f t="shared" si="17"/>
        <v>130060.16</v>
      </c>
      <c r="X30" s="105">
        <f t="shared" si="18"/>
        <v>1</v>
      </c>
    </row>
    <row r="31" spans="1:27" x14ac:dyDescent="0.25">
      <c r="A31" s="161" t="s">
        <v>112</v>
      </c>
      <c r="B31" s="161">
        <v>2263</v>
      </c>
      <c r="C31" s="161"/>
      <c r="D31" s="238">
        <v>48833.46</v>
      </c>
      <c r="E31" s="238"/>
      <c r="F31" s="238">
        <v>0</v>
      </c>
      <c r="G31" s="238">
        <f t="shared" si="5"/>
        <v>48833.46</v>
      </c>
      <c r="H31" s="239">
        <f>'Monthly Expenses Summary'!C34</f>
        <v>0</v>
      </c>
      <c r="I31" s="239">
        <f>'Monthly Expenses Summary'!D34</f>
        <v>0</v>
      </c>
      <c r="J31" s="239">
        <f>'Monthly Expenses Summary'!E34</f>
        <v>0</v>
      </c>
      <c r="K31" s="239">
        <f>'Monthly Expenses Summary'!F34</f>
        <v>0</v>
      </c>
      <c r="L31" s="239">
        <f>'Monthly Expenses Summary'!G34</f>
        <v>0</v>
      </c>
      <c r="M31" s="239">
        <f>'Monthly Expenses Summary'!H34</f>
        <v>0</v>
      </c>
      <c r="N31" s="239">
        <f>'Monthly Expenses Summary'!I34</f>
        <v>0</v>
      </c>
      <c r="O31" s="239">
        <f>'Monthly Expenses Summary'!J34</f>
        <v>0</v>
      </c>
      <c r="P31" s="239">
        <f>'Monthly Expenses Summary'!K34</f>
        <v>13452.49</v>
      </c>
      <c r="Q31" s="239">
        <f>'Monthly Expenses Summary'!L34</f>
        <v>0</v>
      </c>
      <c r="R31" s="239">
        <f>'Monthly Expenses Summary'!M34</f>
        <v>0</v>
      </c>
      <c r="S31" s="239">
        <f>'Monthly Expenses Summary'!N34</f>
        <v>0</v>
      </c>
      <c r="T31" s="239">
        <f>'Monthly Expenses Summary'!O34</f>
        <v>0</v>
      </c>
      <c r="U31" s="238">
        <f t="shared" si="15"/>
        <v>13452.49</v>
      </c>
      <c r="V31" s="240">
        <f t="shared" si="16"/>
        <v>0.27547689637392064</v>
      </c>
      <c r="W31" s="243">
        <f t="shared" si="17"/>
        <v>35380.97</v>
      </c>
      <c r="X31" s="105">
        <f t="shared" si="18"/>
        <v>0.72452310362607941</v>
      </c>
    </row>
    <row r="32" spans="1:27" x14ac:dyDescent="0.25">
      <c r="A32" s="161" t="s">
        <v>114</v>
      </c>
      <c r="B32" s="161">
        <v>7760</v>
      </c>
      <c r="C32" s="161"/>
      <c r="D32" s="238">
        <v>54173.71</v>
      </c>
      <c r="E32" s="238"/>
      <c r="F32" s="238">
        <v>0</v>
      </c>
      <c r="G32" s="238">
        <f t="shared" ref="G32:G37" si="20">SUM(D32:F32)</f>
        <v>54173.71</v>
      </c>
      <c r="H32" s="239">
        <f>'Monthly Expenses Summary'!C38</f>
        <v>0</v>
      </c>
      <c r="I32" s="239">
        <f>'Monthly Expenses Summary'!D38</f>
        <v>0</v>
      </c>
      <c r="J32" s="239">
        <f>'Monthly Expenses Summary'!E38</f>
        <v>0</v>
      </c>
      <c r="K32" s="239">
        <f>'Monthly Expenses Summary'!F38</f>
        <v>0</v>
      </c>
      <c r="L32" s="239">
        <f>'Monthly Expenses Summary'!G38</f>
        <v>0</v>
      </c>
      <c r="M32" s="239">
        <f>'Monthly Expenses Summary'!H38</f>
        <v>0</v>
      </c>
      <c r="N32" s="239">
        <f>'Monthly Expenses Summary'!I38</f>
        <v>12471.25</v>
      </c>
      <c r="O32" s="239">
        <f>'Monthly Expenses Summary'!J38</f>
        <v>879.99</v>
      </c>
      <c r="P32" s="239">
        <f>'Monthly Expenses Summary'!K38</f>
        <v>879.99</v>
      </c>
      <c r="Q32" s="239">
        <f>'Monthly Expenses Summary'!L38</f>
        <v>0</v>
      </c>
      <c r="R32" s="239">
        <f>'Monthly Expenses Summary'!M38</f>
        <v>0</v>
      </c>
      <c r="S32" s="239">
        <f>'Monthly Expenses Summary'!N38</f>
        <v>0</v>
      </c>
      <c r="T32" s="239">
        <f>'Monthly Expenses Summary'!O38</f>
        <v>0</v>
      </c>
      <c r="U32" s="238">
        <f t="shared" ref="U32:U37" si="21">SUM(H32:T32)</f>
        <v>14231.23</v>
      </c>
      <c r="V32" s="240">
        <f t="shared" ref="V32:V39" si="22">U32/G32</f>
        <v>0.26269624140565601</v>
      </c>
      <c r="W32" s="243">
        <f t="shared" ref="W32:W37" si="23">G32-U32</f>
        <v>39942.479999999996</v>
      </c>
      <c r="X32" s="106">
        <f t="shared" ref="X32:X38" si="24">W32/G32</f>
        <v>0.73730375859434394</v>
      </c>
    </row>
    <row r="33" spans="1:25" x14ac:dyDescent="0.25">
      <c r="A33" s="161" t="s">
        <v>121</v>
      </c>
      <c r="B33" s="161">
        <v>42261</v>
      </c>
      <c r="C33" s="161"/>
      <c r="D33" s="238">
        <v>28336</v>
      </c>
      <c r="E33" s="238"/>
      <c r="F33" s="238">
        <v>0</v>
      </c>
      <c r="G33" s="238">
        <f t="shared" si="20"/>
        <v>28336</v>
      </c>
      <c r="H33" s="238">
        <f>'Monthly Expenses Summary'!C40</f>
        <v>0</v>
      </c>
      <c r="I33" s="238">
        <f>'Monthly Expenses Summary'!D40</f>
        <v>0</v>
      </c>
      <c r="J33" s="238">
        <f>'Monthly Expenses Summary'!E40</f>
        <v>4964.25</v>
      </c>
      <c r="K33" s="238">
        <f>'Monthly Expenses Summary'!F40</f>
        <v>1465.03</v>
      </c>
      <c r="L33" s="238">
        <f>'Monthly Expenses Summary'!G40</f>
        <v>2264.92</v>
      </c>
      <c r="M33" s="238">
        <f>'Monthly Expenses Summary'!H40</f>
        <v>3760.4</v>
      </c>
      <c r="N33" s="238">
        <f>'Monthly Expenses Summary'!I40</f>
        <v>2741.38</v>
      </c>
      <c r="O33" s="238">
        <f>'Monthly Expenses Summary'!J40</f>
        <v>3416.43</v>
      </c>
      <c r="P33" s="238">
        <f>'Monthly Expenses Summary'!K40</f>
        <v>1558.39</v>
      </c>
      <c r="Q33" s="238">
        <f>'Monthly Expenses Summary'!L40</f>
        <v>0</v>
      </c>
      <c r="R33" s="238">
        <f>'Monthly Expenses Summary'!M40</f>
        <v>0</v>
      </c>
      <c r="S33" s="238">
        <f>'Monthly Expenses Summary'!N40</f>
        <v>0</v>
      </c>
      <c r="T33" s="238">
        <f>'Monthly Expenses Summary'!O40</f>
        <v>0</v>
      </c>
      <c r="U33" s="238">
        <f t="shared" si="21"/>
        <v>20170.8</v>
      </c>
      <c r="V33" s="240">
        <f t="shared" si="22"/>
        <v>0.71184359119141727</v>
      </c>
      <c r="W33" s="243">
        <f t="shared" si="23"/>
        <v>8165.2000000000007</v>
      </c>
      <c r="X33" s="106">
        <f t="shared" si="24"/>
        <v>0.28815640880858273</v>
      </c>
    </row>
    <row r="34" spans="1:25" ht="14.4" customHeight="1" x14ac:dyDescent="0.25">
      <c r="A34" s="265" t="s">
        <v>194</v>
      </c>
      <c r="B34" s="265"/>
      <c r="C34" s="265"/>
      <c r="D34" s="238">
        <v>0</v>
      </c>
      <c r="E34" s="238">
        <v>29101.97</v>
      </c>
      <c r="F34" s="238">
        <v>0</v>
      </c>
      <c r="G34" s="238">
        <f t="shared" si="20"/>
        <v>29101.97</v>
      </c>
      <c r="H34" s="238">
        <f>'Monthly Expenses Summary'!C50</f>
        <v>0</v>
      </c>
      <c r="I34" s="238">
        <f>'Monthly Expenses Summary'!D50</f>
        <v>0</v>
      </c>
      <c r="J34" s="238">
        <f>'Monthly Expenses Summary'!E50</f>
        <v>0</v>
      </c>
      <c r="K34" s="238">
        <f>'Monthly Expenses Summary'!F50</f>
        <v>0</v>
      </c>
      <c r="L34" s="238">
        <f>'Monthly Expenses Summary'!G50</f>
        <v>0</v>
      </c>
      <c r="M34" s="238">
        <f>'Monthly Expenses Summary'!H50</f>
        <v>0</v>
      </c>
      <c r="N34" s="238">
        <f>'Monthly Expenses Summary'!I50</f>
        <v>0</v>
      </c>
      <c r="O34" s="238">
        <f>'Monthly Expenses Summary'!J50</f>
        <v>0</v>
      </c>
      <c r="P34" s="238">
        <f>'Monthly Expenses Summary'!K50</f>
        <v>0</v>
      </c>
      <c r="Q34" s="238">
        <f>'Monthly Expenses Summary'!L50</f>
        <v>0</v>
      </c>
      <c r="R34" s="238">
        <f>'Monthly Expenses Summary'!M50</f>
        <v>0</v>
      </c>
      <c r="S34" s="238">
        <f>'Monthly Expenses Summary'!N50</f>
        <v>0</v>
      </c>
      <c r="T34" s="238">
        <f>'Monthly Expenses Summary'!O50</f>
        <v>0</v>
      </c>
      <c r="U34" s="238">
        <f t="shared" si="21"/>
        <v>0</v>
      </c>
      <c r="V34" s="240">
        <f t="shared" si="22"/>
        <v>0</v>
      </c>
      <c r="W34" s="243">
        <f t="shared" si="23"/>
        <v>29101.97</v>
      </c>
      <c r="X34" s="106">
        <f t="shared" si="24"/>
        <v>1</v>
      </c>
    </row>
    <row r="35" spans="1:25" x14ac:dyDescent="0.25">
      <c r="A35" s="265" t="s">
        <v>236</v>
      </c>
      <c r="B35" s="161"/>
      <c r="C35" s="161"/>
      <c r="D35" s="238">
        <v>0</v>
      </c>
      <c r="E35" s="238">
        <v>29100</v>
      </c>
      <c r="F35" s="238">
        <v>0</v>
      </c>
      <c r="G35" s="238">
        <f t="shared" si="20"/>
        <v>29100</v>
      </c>
      <c r="H35" s="239">
        <f>'Monthly Expenses Summary'!C48</f>
        <v>0</v>
      </c>
      <c r="I35" s="239">
        <f>'Monthly Expenses Summary'!D48</f>
        <v>0</v>
      </c>
      <c r="J35" s="239">
        <f>'Monthly Expenses Summary'!E48</f>
        <v>0</v>
      </c>
      <c r="K35" s="239">
        <f>'Monthly Expenses Summary'!F48</f>
        <v>0</v>
      </c>
      <c r="L35" s="239">
        <f>'Monthly Expenses Summary'!G48</f>
        <v>0</v>
      </c>
      <c r="M35" s="239">
        <f>'Monthly Expenses Summary'!H48</f>
        <v>0</v>
      </c>
      <c r="N35" s="239">
        <f>'Monthly Expenses Summary'!I48</f>
        <v>0</v>
      </c>
      <c r="O35" s="239">
        <f>'Monthly Expenses Summary'!J48</f>
        <v>0</v>
      </c>
      <c r="P35" s="239">
        <f>'Monthly Expenses Summary'!K48</f>
        <v>0</v>
      </c>
      <c r="Q35" s="239">
        <f>'Monthly Expenses Summary'!L48</f>
        <v>0</v>
      </c>
      <c r="R35" s="239">
        <f>'Monthly Expenses Summary'!M48</f>
        <v>0</v>
      </c>
      <c r="S35" s="239">
        <f>'Monthly Expenses Summary'!N48</f>
        <v>0</v>
      </c>
      <c r="T35" s="239">
        <f>'Monthly Expenses Summary'!O48</f>
        <v>0</v>
      </c>
      <c r="U35" s="238">
        <f t="shared" si="21"/>
        <v>0</v>
      </c>
      <c r="V35" s="240">
        <f t="shared" si="22"/>
        <v>0</v>
      </c>
      <c r="W35" s="243">
        <f t="shared" si="23"/>
        <v>29100</v>
      </c>
      <c r="X35" s="106">
        <f t="shared" si="24"/>
        <v>1</v>
      </c>
    </row>
    <row r="36" spans="1:25" x14ac:dyDescent="0.25">
      <c r="A36" s="161"/>
      <c r="B36" s="161"/>
      <c r="C36" s="161"/>
      <c r="D36" s="238"/>
      <c r="E36" s="238"/>
      <c r="F36" s="238">
        <v>0</v>
      </c>
      <c r="G36" s="238">
        <f t="shared" si="20"/>
        <v>0</v>
      </c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8">
        <f t="shared" si="21"/>
        <v>0</v>
      </c>
      <c r="V36" s="240" t="e">
        <f t="shared" si="22"/>
        <v>#DIV/0!</v>
      </c>
      <c r="W36" s="243">
        <f t="shared" si="23"/>
        <v>0</v>
      </c>
      <c r="X36" s="106" t="e">
        <f t="shared" si="24"/>
        <v>#DIV/0!</v>
      </c>
    </row>
    <row r="37" spans="1:25" x14ac:dyDescent="0.25">
      <c r="A37" s="161"/>
      <c r="B37" s="161"/>
      <c r="C37" s="161"/>
      <c r="D37" s="238"/>
      <c r="E37" s="238"/>
      <c r="F37" s="238">
        <v>0</v>
      </c>
      <c r="G37" s="238">
        <f t="shared" si="20"/>
        <v>0</v>
      </c>
      <c r="H37" s="239"/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8">
        <f t="shared" si="21"/>
        <v>0</v>
      </c>
      <c r="V37" s="240" t="e">
        <f t="shared" si="22"/>
        <v>#DIV/0!</v>
      </c>
      <c r="W37" s="243">
        <f t="shared" si="23"/>
        <v>0</v>
      </c>
      <c r="X37" s="106" t="e">
        <f t="shared" si="24"/>
        <v>#DIV/0!</v>
      </c>
    </row>
    <row r="38" spans="1:25" ht="15" customHeight="1" x14ac:dyDescent="0.3">
      <c r="A38" s="242" t="s">
        <v>108</v>
      </c>
      <c r="B38" s="242"/>
      <c r="C38" s="242"/>
      <c r="D38" s="243">
        <f>SUM(D30:D37)</f>
        <v>261403.33</v>
      </c>
      <c r="E38" s="266"/>
      <c r="F38" s="266"/>
      <c r="G38" s="243">
        <f>SUM(G30:G37)</f>
        <v>319605.3</v>
      </c>
      <c r="H38" s="243">
        <f>SUM(H30:H37)</f>
        <v>0</v>
      </c>
      <c r="I38" s="243">
        <f>SUM(I30:I37)</f>
        <v>0</v>
      </c>
      <c r="J38" s="243">
        <f>SUM(J30:J37)</f>
        <v>4964.25</v>
      </c>
      <c r="K38" s="243">
        <f t="shared" ref="K38:U38" si="25">SUM(K30:K37)</f>
        <v>1465.03</v>
      </c>
      <c r="L38" s="243">
        <f t="shared" si="25"/>
        <v>2264.92</v>
      </c>
      <c r="M38" s="243">
        <f t="shared" si="25"/>
        <v>3760.4</v>
      </c>
      <c r="N38" s="243">
        <f t="shared" si="25"/>
        <v>15212.630000000001</v>
      </c>
      <c r="O38" s="243">
        <f t="shared" si="25"/>
        <v>4296.42</v>
      </c>
      <c r="P38" s="243">
        <f t="shared" si="25"/>
        <v>15890.869999999999</v>
      </c>
      <c r="Q38" s="243">
        <f t="shared" si="25"/>
        <v>0</v>
      </c>
      <c r="R38" s="243">
        <f t="shared" si="25"/>
        <v>0</v>
      </c>
      <c r="S38" s="243">
        <f t="shared" si="25"/>
        <v>0</v>
      </c>
      <c r="T38" s="243">
        <f t="shared" si="25"/>
        <v>0</v>
      </c>
      <c r="U38" s="243">
        <f t="shared" si="25"/>
        <v>47854.520000000004</v>
      </c>
      <c r="V38" s="244">
        <f t="shared" si="22"/>
        <v>0.1497300576680049</v>
      </c>
      <c r="W38" s="243">
        <f>SUM(W30:W37)</f>
        <v>271750.78000000003</v>
      </c>
      <c r="X38" s="105">
        <f t="shared" si="24"/>
        <v>0.85026994233199527</v>
      </c>
    </row>
    <row r="39" spans="1:25" ht="29.4" customHeight="1" x14ac:dyDescent="0.3">
      <c r="A39" s="267" t="s">
        <v>42</v>
      </c>
      <c r="B39" s="267"/>
      <c r="C39" s="267"/>
      <c r="D39" s="268">
        <f>D14+D22+D28+D38</f>
        <v>570573.41</v>
      </c>
      <c r="E39" s="269"/>
      <c r="F39" s="269"/>
      <c r="G39" s="270">
        <f>G14+G22+G28+G38</f>
        <v>628775.38</v>
      </c>
      <c r="H39" s="271">
        <f t="shared" ref="H39:I39" si="26">SUM(H14+H22+H38)</f>
        <v>9661.23</v>
      </c>
      <c r="I39" s="271">
        <f t="shared" si="26"/>
        <v>8744.3100000000013</v>
      </c>
      <c r="J39" s="271">
        <f>SUM(J14+J22+J28+J38)</f>
        <v>52038.909999999996</v>
      </c>
      <c r="K39" s="271">
        <f t="shared" ref="K39:U39" si="27">SUM(K14+K22+K28+K38)</f>
        <v>18834.190000000002</v>
      </c>
      <c r="L39" s="271">
        <f t="shared" si="27"/>
        <v>28795.660000000003</v>
      </c>
      <c r="M39" s="271">
        <f t="shared" si="27"/>
        <v>80425.679999999993</v>
      </c>
      <c r="N39" s="271">
        <f t="shared" si="27"/>
        <v>34107.9</v>
      </c>
      <c r="O39" s="271">
        <f t="shared" si="27"/>
        <v>53545.119999999995</v>
      </c>
      <c r="P39" s="271">
        <f t="shared" si="27"/>
        <v>27937.69</v>
      </c>
      <c r="Q39" s="271">
        <f t="shared" si="27"/>
        <v>0</v>
      </c>
      <c r="R39" s="271">
        <f t="shared" si="27"/>
        <v>0</v>
      </c>
      <c r="S39" s="271">
        <f t="shared" si="27"/>
        <v>0</v>
      </c>
      <c r="T39" s="271">
        <f t="shared" si="27"/>
        <v>0</v>
      </c>
      <c r="U39" s="271">
        <f t="shared" si="27"/>
        <v>314090.69</v>
      </c>
      <c r="V39" s="272">
        <f t="shared" si="22"/>
        <v>0.49952765326148746</v>
      </c>
      <c r="W39" s="273">
        <f>SUM(W14+W22+W28+W38)</f>
        <v>314684.69</v>
      </c>
      <c r="X39" s="359" t="s">
        <v>60</v>
      </c>
      <c r="Y39" s="352"/>
    </row>
    <row r="40" spans="1:25" x14ac:dyDescent="0.25">
      <c r="A40" s="94"/>
      <c r="B40" s="94"/>
      <c r="C40" s="94"/>
      <c r="D40" s="94" t="s">
        <v>61</v>
      </c>
      <c r="E40" s="94"/>
      <c r="F40" s="94"/>
      <c r="G40" s="94"/>
      <c r="H40" s="94"/>
      <c r="I40" s="94"/>
      <c r="J40" s="95">
        <f>SUM(H39+I39+J39)</f>
        <v>70444.45</v>
      </c>
      <c r="K40" s="94"/>
      <c r="L40" s="94"/>
      <c r="M40" s="95">
        <f>SUM(K39+L39+M39)</f>
        <v>128055.53</v>
      </c>
      <c r="N40" s="94"/>
      <c r="O40" s="94"/>
      <c r="P40" s="95">
        <f>SUM(N39+O39+P39)</f>
        <v>115590.70999999999</v>
      </c>
      <c r="Q40" s="94"/>
      <c r="R40" s="94"/>
      <c r="S40" s="95">
        <f>SUM(Q39+R39+S39)</f>
        <v>0</v>
      </c>
      <c r="T40" s="158"/>
      <c r="U40" s="96"/>
      <c r="V40" s="96"/>
      <c r="W40" s="143"/>
      <c r="X40" s="146" t="s">
        <v>62</v>
      </c>
      <c r="Y40" s="147"/>
    </row>
    <row r="41" spans="1:25" ht="26.4" customHeight="1" x14ac:dyDescent="0.25">
      <c r="A41" s="224"/>
      <c r="B41" s="224"/>
      <c r="C41" s="224"/>
      <c r="D41" s="151" t="s">
        <v>101</v>
      </c>
      <c r="E41" s="97">
        <v>552048.93999999994</v>
      </c>
      <c r="F41" s="112" t="s">
        <v>102</v>
      </c>
      <c r="G41" s="98"/>
      <c r="H41" s="104" t="s">
        <v>30</v>
      </c>
      <c r="I41" s="104" t="s">
        <v>46</v>
      </c>
      <c r="J41" s="104" t="s">
        <v>47</v>
      </c>
      <c r="K41" s="104" t="s">
        <v>48</v>
      </c>
      <c r="L41" s="104" t="s">
        <v>49</v>
      </c>
      <c r="M41" s="104" t="s">
        <v>50</v>
      </c>
      <c r="N41" s="104" t="s">
        <v>51</v>
      </c>
      <c r="O41" s="104" t="s">
        <v>52</v>
      </c>
      <c r="P41" s="104" t="s">
        <v>31</v>
      </c>
      <c r="Q41" s="104" t="s">
        <v>32</v>
      </c>
      <c r="R41" s="104" t="s">
        <v>33</v>
      </c>
      <c r="S41" s="104" t="s">
        <v>54</v>
      </c>
      <c r="T41" s="99"/>
      <c r="U41" s="98"/>
      <c r="V41" s="98"/>
      <c r="W41" s="353" t="s">
        <v>63</v>
      </c>
      <c r="X41" s="148" t="s">
        <v>87</v>
      </c>
      <c r="Y41" s="149"/>
    </row>
    <row r="42" spans="1:25" x14ac:dyDescent="0.25">
      <c r="A42" s="225"/>
      <c r="B42" s="225"/>
      <c r="C42" s="225"/>
      <c r="D42" s="292" t="s">
        <v>91</v>
      </c>
      <c r="E42" s="291">
        <v>76726.44</v>
      </c>
      <c r="F42" s="98"/>
      <c r="G42" s="98"/>
      <c r="H42" s="104">
        <v>1</v>
      </c>
      <c r="I42" s="104">
        <v>2</v>
      </c>
      <c r="J42" s="104">
        <v>3</v>
      </c>
      <c r="K42" s="104">
        <v>4</v>
      </c>
      <c r="L42" s="104">
        <v>5</v>
      </c>
      <c r="M42" s="104">
        <v>6</v>
      </c>
      <c r="N42" s="104">
        <v>7</v>
      </c>
      <c r="O42" s="104">
        <v>8</v>
      </c>
      <c r="P42" s="104">
        <v>9</v>
      </c>
      <c r="Q42" s="104">
        <v>10</v>
      </c>
      <c r="R42" s="104">
        <v>11</v>
      </c>
      <c r="S42" s="104">
        <v>12</v>
      </c>
      <c r="T42" s="98" t="s">
        <v>64</v>
      </c>
      <c r="U42" s="354" t="s">
        <v>65</v>
      </c>
      <c r="V42" s="98"/>
      <c r="W42" s="353"/>
      <c r="X42" s="146" t="s">
        <v>66</v>
      </c>
      <c r="Y42" s="147">
        <f>SUM(Y40-Y41)</f>
        <v>0</v>
      </c>
    </row>
    <row r="43" spans="1:25" ht="14.4" customHeight="1" x14ac:dyDescent="0.25">
      <c r="A43" s="61" t="s">
        <v>193</v>
      </c>
      <c r="B43" s="287">
        <v>18755.2</v>
      </c>
      <c r="C43" s="145"/>
      <c r="D43" s="150" t="s">
        <v>67</v>
      </c>
      <c r="E43" s="290">
        <f>SUM(E41:E42)</f>
        <v>628775.37999999989</v>
      </c>
      <c r="F43" s="98" t="s">
        <v>68</v>
      </c>
      <c r="G43" s="98" t="s">
        <v>28</v>
      </c>
      <c r="H43" s="107">
        <v>348.77</v>
      </c>
      <c r="I43" s="142">
        <v>388.91</v>
      </c>
      <c r="J43" s="107">
        <v>415.74</v>
      </c>
      <c r="K43" s="107">
        <v>289.45999999999998</v>
      </c>
      <c r="L43" s="107">
        <v>317.56</v>
      </c>
      <c r="M43" s="107">
        <v>388.57</v>
      </c>
      <c r="N43" s="107">
        <v>230</v>
      </c>
      <c r="O43" s="107">
        <v>347.6</v>
      </c>
      <c r="P43" s="107">
        <v>322.52999999999997</v>
      </c>
      <c r="Q43" s="107"/>
      <c r="R43" s="107"/>
      <c r="S43" s="107"/>
      <c r="T43" s="101">
        <f>SUM(H43:S43)+(H48+I48+J48)</f>
        <v>3109.4800000000005</v>
      </c>
      <c r="U43" s="354"/>
      <c r="V43" s="100">
        <f>T43+T48</f>
        <v>3169.8200000000006</v>
      </c>
      <c r="W43" s="144">
        <f>W39+T43</f>
        <v>317794.17</v>
      </c>
      <c r="X43" s="355" t="s">
        <v>100</v>
      </c>
      <c r="Y43" s="357"/>
    </row>
    <row r="44" spans="1:25" ht="16.8" customHeight="1" x14ac:dyDescent="0.25">
      <c r="A44" t="s">
        <v>188</v>
      </c>
      <c r="B44" s="288">
        <v>94.25</v>
      </c>
      <c r="C44" s="285"/>
      <c r="D44" s="286"/>
      <c r="E44" s="100"/>
      <c r="F44" s="98"/>
      <c r="G44" s="98"/>
      <c r="H44" s="102"/>
      <c r="I44" s="102"/>
      <c r="J44" s="102"/>
      <c r="K44" s="102"/>
      <c r="L44" s="102"/>
      <c r="M44" s="136"/>
      <c r="N44" s="98"/>
      <c r="O44" s="98"/>
      <c r="P44" s="98"/>
      <c r="Q44" s="98"/>
      <c r="R44" s="98"/>
      <c r="S44" s="138"/>
      <c r="T44" s="98" t="s">
        <v>69</v>
      </c>
      <c r="U44" s="354"/>
      <c r="V44" s="98"/>
      <c r="W44" s="145"/>
      <c r="X44" s="356"/>
      <c r="Y44" s="358"/>
    </row>
    <row r="45" spans="1:25" ht="14.4" customHeight="1" x14ac:dyDescent="0.25">
      <c r="A45" t="s">
        <v>189</v>
      </c>
      <c r="B45" s="138">
        <v>4387.54</v>
      </c>
      <c r="C45" s="98"/>
      <c r="D45" s="112" t="s">
        <v>155</v>
      </c>
      <c r="E45" s="100">
        <v>138012.24</v>
      </c>
      <c r="F45" s="98"/>
      <c r="G45" s="101"/>
      <c r="H45" s="107">
        <v>138012.24</v>
      </c>
      <c r="I45" s="107"/>
      <c r="J45" s="107"/>
      <c r="K45" s="107"/>
      <c r="L45" s="107">
        <v>138012.24</v>
      </c>
      <c r="M45" s="107"/>
      <c r="N45" s="107">
        <v>138012.24</v>
      </c>
      <c r="O45" s="107"/>
      <c r="P45" s="107"/>
      <c r="Q45" s="107"/>
      <c r="R45" s="107"/>
      <c r="S45" s="107"/>
      <c r="T45" s="101">
        <f>SUM(H45:S45)</f>
        <v>414036.72</v>
      </c>
      <c r="U45" s="97">
        <f>SUM(G45+T43+T45)</f>
        <v>417146.19999999995</v>
      </c>
      <c r="V45" s="103">
        <f>U39/U45</f>
        <v>0.7529510996384482</v>
      </c>
      <c r="W45" s="57"/>
      <c r="X45" s="146" t="s">
        <v>66</v>
      </c>
      <c r="Y45" s="147">
        <f>SUM(Y42:Y44)</f>
        <v>0</v>
      </c>
    </row>
    <row r="46" spans="1:25" ht="13.8" thickBot="1" x14ac:dyDescent="0.3">
      <c r="A46" t="s">
        <v>190</v>
      </c>
      <c r="B46" s="289">
        <v>53489.45</v>
      </c>
      <c r="C46" s="98"/>
      <c r="D46" s="98"/>
      <c r="E46" s="98"/>
      <c r="F46" s="98" t="s">
        <v>70</v>
      </c>
      <c r="G46" s="98"/>
      <c r="H46" s="102">
        <v>45861</v>
      </c>
      <c r="I46" s="102"/>
      <c r="J46" s="102"/>
      <c r="K46" s="102"/>
      <c r="L46" s="102">
        <v>45971</v>
      </c>
      <c r="N46" s="102">
        <v>46052</v>
      </c>
      <c r="O46" s="102"/>
      <c r="P46" s="102"/>
      <c r="Q46" s="102"/>
      <c r="R46" s="102"/>
      <c r="S46" s="102"/>
      <c r="T46" s="159">
        <v>0.2</v>
      </c>
      <c r="U46" s="98"/>
      <c r="V46" s="98"/>
      <c r="W46" s="57"/>
      <c r="X46" s="277" t="s">
        <v>71</v>
      </c>
      <c r="Y46" s="278">
        <f>U39-Y45</f>
        <v>314090.69</v>
      </c>
    </row>
    <row r="47" spans="1:25" ht="13.8" thickTop="1" x14ac:dyDescent="0.25">
      <c r="A47" s="61" t="s">
        <v>191</v>
      </c>
      <c r="B47" s="294">
        <f>SUM(B43:B46)</f>
        <v>76726.44</v>
      </c>
      <c r="C47" s="98"/>
      <c r="D47" s="98"/>
      <c r="E47" s="98"/>
      <c r="F47" s="112" t="s">
        <v>93</v>
      </c>
      <c r="G47" s="98"/>
      <c r="H47" s="100">
        <f>H43+H45</f>
        <v>138361.00999999998</v>
      </c>
      <c r="I47" s="100">
        <f>I43+I45</f>
        <v>388.91</v>
      </c>
      <c r="J47" s="100">
        <f t="shared" ref="J47:S47" si="28">J43+J45</f>
        <v>415.74</v>
      </c>
      <c r="K47" s="100">
        <f t="shared" si="28"/>
        <v>289.45999999999998</v>
      </c>
      <c r="L47" s="100">
        <f t="shared" si="28"/>
        <v>138329.79999999999</v>
      </c>
      <c r="M47" s="100">
        <f t="shared" si="28"/>
        <v>388.57</v>
      </c>
      <c r="N47" s="100">
        <f t="shared" si="28"/>
        <v>138242.23999999999</v>
      </c>
      <c r="O47" s="100">
        <f t="shared" si="28"/>
        <v>347.6</v>
      </c>
      <c r="P47" s="100">
        <f t="shared" si="28"/>
        <v>322.52999999999997</v>
      </c>
      <c r="Q47" s="100">
        <f t="shared" si="28"/>
        <v>0</v>
      </c>
      <c r="R47" s="100">
        <f t="shared" si="28"/>
        <v>0</v>
      </c>
      <c r="S47" s="100">
        <f t="shared" si="28"/>
        <v>0</v>
      </c>
      <c r="T47" s="160">
        <f>T45*T46</f>
        <v>82807.343999999997</v>
      </c>
      <c r="U47" s="275"/>
      <c r="V47" s="276"/>
      <c r="W47" s="279"/>
      <c r="X47" s="280" t="s">
        <v>72</v>
      </c>
      <c r="Y47" s="281"/>
    </row>
    <row r="48" spans="1:25" x14ac:dyDescent="0.25">
      <c r="F48" s="274" t="s">
        <v>192</v>
      </c>
      <c r="G48" s="274"/>
      <c r="H48">
        <v>35.270000000000003</v>
      </c>
      <c r="I48">
        <v>22.2</v>
      </c>
      <c r="J48">
        <v>2.87</v>
      </c>
      <c r="T48">
        <f>SUM(H48:S48)</f>
        <v>60.339999999999996</v>
      </c>
    </row>
    <row r="49" spans="1:16" x14ac:dyDescent="0.25">
      <c r="J49" s="57"/>
    </row>
    <row r="50" spans="1:16" x14ac:dyDescent="0.25">
      <c r="H50" s="57"/>
      <c r="I50" s="57"/>
      <c r="J50" s="57"/>
      <c r="K50" s="57"/>
      <c r="L50" s="57"/>
      <c r="M50" s="57"/>
      <c r="N50" s="57"/>
      <c r="O50" s="57"/>
      <c r="P50" s="57"/>
    </row>
    <row r="51" spans="1:16" x14ac:dyDescent="0.25">
      <c r="H51" s="57"/>
    </row>
    <row r="53" spans="1:16" x14ac:dyDescent="0.25">
      <c r="A53" s="226"/>
      <c r="B53" s="59"/>
      <c r="H53" s="57"/>
      <c r="I53" s="57"/>
      <c r="J53" s="57"/>
    </row>
    <row r="54" spans="1:16" x14ac:dyDescent="0.25">
      <c r="A54" s="226"/>
      <c r="B54" s="59"/>
    </row>
    <row r="55" spans="1:16" x14ac:dyDescent="0.25">
      <c r="B55" s="293"/>
    </row>
  </sheetData>
  <mergeCells count="5">
    <mergeCell ref="X39:Y39"/>
    <mergeCell ref="Y43:Y44"/>
    <mergeCell ref="W41:W42"/>
    <mergeCell ref="U42:U44"/>
    <mergeCell ref="X43:X44"/>
  </mergeCells>
  <phoneticPr fontId="3" type="noConversion"/>
  <pageMargins left="0.7" right="0.7" top="0.75" bottom="0.75" header="0.3" footer="0.3"/>
  <pageSetup paperSize="5" scale="52" orientation="landscape" r:id="rId1"/>
  <ignoredErrors>
    <ignoredError sqref="V14 V22 V38:V39" formula="1"/>
    <ignoredError sqref="T45 U5" formulaRange="1"/>
    <ignoredError sqref="V10 X10 V30 X30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9"/>
  <sheetViews>
    <sheetView zoomScaleNormal="75" workbookViewId="0">
      <pane ySplit="1" topLeftCell="A2" activePane="bottomLeft" state="frozen"/>
      <selection pane="bottomLeft" activeCell="E2" sqref="E2"/>
    </sheetView>
  </sheetViews>
  <sheetFormatPr defaultRowHeight="13.2" x14ac:dyDescent="0.25"/>
  <cols>
    <col min="1" max="1" width="6" bestFit="1" customWidth="1"/>
    <col min="3" max="3" width="14.88671875" bestFit="1" customWidth="1"/>
    <col min="4" max="4" width="10.33203125" style="18" bestFit="1" customWidth="1"/>
    <col min="5" max="5" width="20.6640625" customWidth="1"/>
    <col min="6" max="6" width="16.44140625" bestFit="1" customWidth="1"/>
    <col min="7" max="7" width="15.6640625" bestFit="1" customWidth="1"/>
    <col min="8" max="8" width="11.44140625" bestFit="1" customWidth="1"/>
    <col min="9" max="9" width="14" customWidth="1"/>
    <col min="10" max="10" width="6.33203125" bestFit="1" customWidth="1"/>
    <col min="12" max="12" width="6.88671875" hidden="1" customWidth="1"/>
  </cols>
  <sheetData>
    <row r="1" spans="1:12" ht="104.1" customHeight="1" x14ac:dyDescent="0.25">
      <c r="A1" s="19" t="s">
        <v>1</v>
      </c>
      <c r="B1" s="20" t="s">
        <v>12</v>
      </c>
      <c r="C1" s="2" t="s">
        <v>6</v>
      </c>
      <c r="D1" s="22" t="s">
        <v>0</v>
      </c>
      <c r="E1" s="21" t="s">
        <v>3</v>
      </c>
      <c r="F1" s="2" t="s">
        <v>2</v>
      </c>
      <c r="G1" s="3" t="s">
        <v>4</v>
      </c>
      <c r="H1" s="3" t="s">
        <v>13</v>
      </c>
      <c r="I1" s="2" t="s">
        <v>10</v>
      </c>
      <c r="J1" s="2" t="s">
        <v>7</v>
      </c>
      <c r="K1" s="20" t="s">
        <v>8</v>
      </c>
      <c r="L1" s="1" t="s">
        <v>9</v>
      </c>
    </row>
    <row r="2" spans="1:12" s="11" customFormat="1" ht="15.9" customHeight="1" x14ac:dyDescent="0.25">
      <c r="A2" s="16">
        <v>11000</v>
      </c>
      <c r="B2" s="14"/>
      <c r="C2" s="13"/>
      <c r="D2" s="17"/>
      <c r="E2" s="26">
        <v>0</v>
      </c>
      <c r="F2" s="13"/>
      <c r="G2" s="27"/>
      <c r="H2" s="13"/>
      <c r="I2" s="13"/>
      <c r="J2" s="13"/>
      <c r="K2" s="14"/>
      <c r="L2" s="23" t="str">
        <f>A2&amp;TEXT(B2,"mmm-yy")</f>
        <v>11000Jan-00</v>
      </c>
    </row>
    <row r="3" spans="1:12" s="11" customFormat="1" ht="15.9" customHeight="1" x14ac:dyDescent="0.25">
      <c r="A3" s="16"/>
      <c r="B3" s="14"/>
      <c r="C3" s="13"/>
      <c r="D3" s="17"/>
      <c r="E3" s="26">
        <v>0</v>
      </c>
      <c r="F3" s="13"/>
      <c r="G3" s="27"/>
      <c r="H3" s="13"/>
      <c r="I3" s="13"/>
      <c r="J3" s="13"/>
      <c r="K3" s="14"/>
      <c r="L3" s="23" t="str">
        <f t="shared" ref="L3:L66" si="0">A3&amp;TEXT(B3,"mmm-yy")</f>
        <v>Jan-00</v>
      </c>
    </row>
    <row r="4" spans="1:12" s="11" customFormat="1" ht="15.9" customHeight="1" x14ac:dyDescent="0.25">
      <c r="A4" s="16"/>
      <c r="B4" s="14"/>
      <c r="C4" s="13"/>
      <c r="D4" s="17"/>
      <c r="E4" s="26"/>
      <c r="F4" s="13"/>
      <c r="G4" s="27"/>
      <c r="H4" s="13"/>
      <c r="I4" s="13"/>
      <c r="J4" s="13"/>
      <c r="K4" s="14"/>
      <c r="L4" s="23" t="str">
        <f t="shared" si="0"/>
        <v>Jan-00</v>
      </c>
    </row>
    <row r="5" spans="1:12" s="11" customFormat="1" ht="15.9" customHeight="1" x14ac:dyDescent="0.25">
      <c r="A5" s="16"/>
      <c r="B5" s="14"/>
      <c r="C5" s="13"/>
      <c r="D5" s="17"/>
      <c r="E5" s="26"/>
      <c r="F5" s="13"/>
      <c r="G5" s="27"/>
      <c r="H5" s="13"/>
      <c r="I5" s="13"/>
      <c r="J5" s="13"/>
      <c r="K5" s="14"/>
      <c r="L5" s="23" t="str">
        <f t="shared" si="0"/>
        <v>Jan-00</v>
      </c>
    </row>
    <row r="6" spans="1:12" s="11" customFormat="1" ht="15.9" customHeight="1" x14ac:dyDescent="0.25">
      <c r="A6" s="16"/>
      <c r="B6" s="14"/>
      <c r="C6" s="13"/>
      <c r="D6" s="17"/>
      <c r="E6" s="26"/>
      <c r="F6" s="13"/>
      <c r="G6" s="27"/>
      <c r="H6" s="13"/>
      <c r="I6" s="13"/>
      <c r="J6" s="13"/>
      <c r="K6" s="14"/>
      <c r="L6" s="23" t="str">
        <f t="shared" si="0"/>
        <v>Jan-00</v>
      </c>
    </row>
    <row r="7" spans="1:12" s="11" customFormat="1" ht="15.9" customHeight="1" x14ac:dyDescent="0.25">
      <c r="A7" s="8"/>
      <c r="B7" s="9"/>
      <c r="C7" s="10"/>
      <c r="D7" s="17"/>
      <c r="E7" s="24"/>
      <c r="F7" s="10"/>
      <c r="G7" s="25"/>
      <c r="H7" s="25"/>
      <c r="I7" s="10"/>
      <c r="J7" s="10"/>
      <c r="K7" s="9"/>
      <c r="L7" s="23" t="str">
        <f t="shared" si="0"/>
        <v>Jan-00</v>
      </c>
    </row>
    <row r="8" spans="1:12" s="11" customFormat="1" ht="15.9" customHeight="1" x14ac:dyDescent="0.25">
      <c r="A8" s="8"/>
      <c r="B8" s="9"/>
      <c r="C8" s="10"/>
      <c r="D8" s="17"/>
      <c r="E8" s="24"/>
      <c r="F8" s="10"/>
      <c r="G8" s="25"/>
      <c r="H8" s="25"/>
      <c r="I8" s="10"/>
      <c r="J8" s="10"/>
      <c r="K8" s="9"/>
      <c r="L8" s="23" t="str">
        <f t="shared" si="0"/>
        <v>Jan-00</v>
      </c>
    </row>
    <row r="9" spans="1:12" s="11" customFormat="1" ht="15.9" customHeight="1" x14ac:dyDescent="0.25">
      <c r="A9" s="16"/>
      <c r="B9" s="14"/>
      <c r="C9" s="13"/>
      <c r="D9" s="17"/>
      <c r="E9" s="26"/>
      <c r="F9" s="13"/>
      <c r="G9" s="27"/>
      <c r="H9" s="13"/>
      <c r="I9" s="13"/>
      <c r="J9" s="13"/>
      <c r="K9" s="14"/>
      <c r="L9" s="23" t="str">
        <f t="shared" si="0"/>
        <v>Jan-00</v>
      </c>
    </row>
    <row r="10" spans="1:12" s="11" customFormat="1" ht="15.9" customHeight="1" x14ac:dyDescent="0.25">
      <c r="A10" s="8"/>
      <c r="B10" s="9"/>
      <c r="C10" s="10"/>
      <c r="D10" s="17"/>
      <c r="E10" s="24"/>
      <c r="F10" s="10"/>
      <c r="G10" s="25"/>
      <c r="H10" s="25"/>
      <c r="I10" s="10"/>
      <c r="J10" s="10"/>
      <c r="K10" s="9"/>
      <c r="L10" s="23" t="str">
        <f t="shared" si="0"/>
        <v>Jan-00</v>
      </c>
    </row>
    <row r="11" spans="1:12" s="11" customFormat="1" ht="15.9" customHeight="1" x14ac:dyDescent="0.25">
      <c r="A11" s="16"/>
      <c r="B11" s="14"/>
      <c r="C11" s="13"/>
      <c r="D11" s="17"/>
      <c r="E11" s="26"/>
      <c r="F11" s="13"/>
      <c r="G11" s="27"/>
      <c r="H11" s="13"/>
      <c r="I11" s="13"/>
      <c r="J11" s="13"/>
      <c r="K11" s="14"/>
      <c r="L11" s="23" t="str">
        <f t="shared" si="0"/>
        <v>Jan-00</v>
      </c>
    </row>
    <row r="12" spans="1:12" s="11" customFormat="1" ht="15.9" customHeight="1" x14ac:dyDescent="0.25">
      <c r="A12" s="8"/>
      <c r="B12" s="9"/>
      <c r="C12" s="10"/>
      <c r="D12" s="17"/>
      <c r="E12" s="24"/>
      <c r="F12" s="10"/>
      <c r="G12" s="25"/>
      <c r="H12" s="25"/>
      <c r="I12" s="10"/>
      <c r="J12" s="10"/>
      <c r="K12" s="9"/>
      <c r="L12" s="23" t="str">
        <f t="shared" si="0"/>
        <v>Jan-00</v>
      </c>
    </row>
    <row r="13" spans="1:12" s="11" customFormat="1" ht="15.9" customHeight="1" x14ac:dyDescent="0.25">
      <c r="A13" s="8"/>
      <c r="B13" s="9"/>
      <c r="C13" s="10"/>
      <c r="D13" s="17"/>
      <c r="E13" s="24"/>
      <c r="F13" s="10"/>
      <c r="G13" s="25"/>
      <c r="H13" s="25"/>
      <c r="I13" s="10"/>
      <c r="J13" s="10"/>
      <c r="K13" s="9"/>
      <c r="L13" s="23" t="str">
        <f t="shared" si="0"/>
        <v>Jan-00</v>
      </c>
    </row>
    <row r="14" spans="1:12" s="11" customFormat="1" ht="15.9" customHeight="1" x14ac:dyDescent="0.25">
      <c r="A14" s="12"/>
      <c r="B14" s="14"/>
      <c r="C14" s="13"/>
      <c r="D14" s="17"/>
      <c r="E14" s="26"/>
      <c r="F14" s="13"/>
      <c r="G14" s="27"/>
      <c r="H14" s="27"/>
      <c r="I14" s="13"/>
      <c r="J14" s="13"/>
      <c r="K14" s="14"/>
      <c r="L14" s="23" t="str">
        <f t="shared" si="0"/>
        <v>Jan-00</v>
      </c>
    </row>
    <row r="15" spans="1:12" s="11" customFormat="1" ht="15.9" customHeight="1" x14ac:dyDescent="0.25">
      <c r="A15" s="12"/>
      <c r="B15" s="14"/>
      <c r="C15" s="13"/>
      <c r="D15" s="17"/>
      <c r="E15" s="26"/>
      <c r="F15" s="13"/>
      <c r="G15" s="27"/>
      <c r="H15" s="27"/>
      <c r="I15" s="13"/>
      <c r="J15" s="13"/>
      <c r="K15" s="14"/>
      <c r="L15" s="23" t="str">
        <f t="shared" si="0"/>
        <v>Jan-00</v>
      </c>
    </row>
    <row r="16" spans="1:12" s="11" customFormat="1" ht="15.9" customHeight="1" x14ac:dyDescent="0.25">
      <c r="A16" s="12"/>
      <c r="B16" s="14"/>
      <c r="C16" s="13"/>
      <c r="D16" s="17"/>
      <c r="E16" s="26"/>
      <c r="F16" s="13"/>
      <c r="G16" s="27"/>
      <c r="H16" s="27"/>
      <c r="I16" s="25"/>
      <c r="J16" s="13"/>
      <c r="K16" s="14"/>
      <c r="L16" s="23" t="str">
        <f t="shared" si="0"/>
        <v>Jan-00</v>
      </c>
    </row>
    <row r="17" spans="1:12" s="11" customFormat="1" ht="15.9" customHeight="1" x14ac:dyDescent="0.25">
      <c r="A17" s="16"/>
      <c r="B17" s="14"/>
      <c r="C17" s="13"/>
      <c r="D17" s="17"/>
      <c r="E17" s="26"/>
      <c r="F17" s="13"/>
      <c r="G17" s="27"/>
      <c r="H17" s="13"/>
      <c r="I17" s="13"/>
      <c r="J17" s="13"/>
      <c r="K17" s="14"/>
      <c r="L17" s="23" t="str">
        <f t="shared" si="0"/>
        <v>Jan-00</v>
      </c>
    </row>
    <row r="18" spans="1:12" s="11" customFormat="1" ht="15.9" customHeight="1" x14ac:dyDescent="0.25">
      <c r="A18" s="16"/>
      <c r="B18" s="14"/>
      <c r="C18" s="13"/>
      <c r="D18" s="17"/>
      <c r="E18" s="26"/>
      <c r="F18" s="13"/>
      <c r="G18" s="27"/>
      <c r="H18" s="13"/>
      <c r="I18" s="13"/>
      <c r="J18" s="13"/>
      <c r="K18" s="14"/>
      <c r="L18" s="23" t="str">
        <f t="shared" si="0"/>
        <v>Jan-00</v>
      </c>
    </row>
    <row r="19" spans="1:12" s="11" customFormat="1" ht="15.9" customHeight="1" x14ac:dyDescent="0.25">
      <c r="A19" s="16"/>
      <c r="B19" s="14"/>
      <c r="C19" s="13"/>
      <c r="D19" s="17"/>
      <c r="E19" s="26"/>
      <c r="F19" s="13"/>
      <c r="G19" s="27"/>
      <c r="H19" s="13"/>
      <c r="I19" s="13"/>
      <c r="J19" s="13"/>
      <c r="K19" s="14"/>
      <c r="L19" s="23" t="str">
        <f t="shared" si="0"/>
        <v>Jan-00</v>
      </c>
    </row>
    <row r="20" spans="1:12" s="11" customFormat="1" ht="15.9" customHeight="1" x14ac:dyDescent="0.25">
      <c r="A20" s="16"/>
      <c r="B20" s="14"/>
      <c r="C20" s="13"/>
      <c r="D20" s="17"/>
      <c r="E20" s="26"/>
      <c r="F20" s="13"/>
      <c r="G20" s="27"/>
      <c r="H20" s="13"/>
      <c r="I20" s="13"/>
      <c r="J20" s="13"/>
      <c r="K20" s="14"/>
      <c r="L20" s="23" t="str">
        <f t="shared" si="0"/>
        <v>Jan-00</v>
      </c>
    </row>
    <row r="21" spans="1:12" s="11" customFormat="1" ht="15.9" customHeight="1" x14ac:dyDescent="0.25">
      <c r="A21" s="16"/>
      <c r="B21" s="14"/>
      <c r="C21" s="13"/>
      <c r="D21" s="17"/>
      <c r="E21" s="26"/>
      <c r="F21" s="13"/>
      <c r="G21" s="27"/>
      <c r="H21" s="13"/>
      <c r="I21" s="13"/>
      <c r="J21" s="13"/>
      <c r="K21" s="14"/>
      <c r="L21" s="23" t="str">
        <f t="shared" si="0"/>
        <v>Jan-00</v>
      </c>
    </row>
    <row r="22" spans="1:12" s="11" customFormat="1" ht="15.9" customHeight="1" x14ac:dyDescent="0.25">
      <c r="A22" s="16"/>
      <c r="B22" s="14"/>
      <c r="C22" s="13"/>
      <c r="D22" s="17"/>
      <c r="E22" s="26"/>
      <c r="F22" s="13"/>
      <c r="G22" s="27"/>
      <c r="H22" s="13"/>
      <c r="I22" s="13"/>
      <c r="J22" s="13"/>
      <c r="K22" s="14"/>
      <c r="L22" s="23" t="str">
        <f t="shared" si="0"/>
        <v>Jan-00</v>
      </c>
    </row>
    <row r="23" spans="1:12" s="11" customFormat="1" ht="15.9" customHeight="1" x14ac:dyDescent="0.25">
      <c r="A23" s="16"/>
      <c r="B23" s="14"/>
      <c r="C23" s="13"/>
      <c r="D23" s="17"/>
      <c r="E23" s="26"/>
      <c r="F23" s="13"/>
      <c r="G23" s="27"/>
      <c r="H23" s="13"/>
      <c r="I23" s="13"/>
      <c r="J23" s="13"/>
      <c r="K23" s="14"/>
      <c r="L23" s="23" t="str">
        <f t="shared" si="0"/>
        <v>Jan-00</v>
      </c>
    </row>
    <row r="24" spans="1:12" s="11" customFormat="1" ht="15.9" customHeight="1" x14ac:dyDescent="0.25">
      <c r="A24" s="16"/>
      <c r="B24" s="14"/>
      <c r="C24" s="13"/>
      <c r="D24" s="17"/>
      <c r="E24" s="26"/>
      <c r="F24" s="13"/>
      <c r="G24" s="27"/>
      <c r="H24" s="13"/>
      <c r="I24" s="13"/>
      <c r="J24" s="13"/>
      <c r="K24" s="14"/>
      <c r="L24" s="23" t="str">
        <f t="shared" si="0"/>
        <v>Jan-00</v>
      </c>
    </row>
    <row r="25" spans="1:12" s="11" customFormat="1" ht="15.9" customHeight="1" x14ac:dyDescent="0.25">
      <c r="A25" s="16"/>
      <c r="B25" s="14"/>
      <c r="C25" s="13"/>
      <c r="D25" s="17"/>
      <c r="E25" s="26"/>
      <c r="F25" s="13"/>
      <c r="G25" s="27"/>
      <c r="H25" s="13"/>
      <c r="I25" s="13"/>
      <c r="J25" s="13"/>
      <c r="K25" s="14"/>
      <c r="L25" s="23" t="str">
        <f t="shared" si="0"/>
        <v>Jan-00</v>
      </c>
    </row>
    <row r="26" spans="1:12" s="11" customFormat="1" ht="15.9" customHeight="1" x14ac:dyDescent="0.25">
      <c r="A26" s="16"/>
      <c r="B26" s="14"/>
      <c r="C26" s="13"/>
      <c r="D26" s="17"/>
      <c r="E26" s="26"/>
      <c r="F26" s="13"/>
      <c r="G26" s="27"/>
      <c r="H26" s="13"/>
      <c r="I26" s="13"/>
      <c r="J26" s="13"/>
      <c r="K26" s="14"/>
      <c r="L26" s="23" t="str">
        <f t="shared" si="0"/>
        <v>Jan-00</v>
      </c>
    </row>
    <row r="27" spans="1:12" s="11" customFormat="1" ht="15.9" customHeight="1" x14ac:dyDescent="0.25">
      <c r="A27" s="16"/>
      <c r="B27" s="14"/>
      <c r="C27" s="13"/>
      <c r="D27" s="17"/>
      <c r="E27" s="26"/>
      <c r="F27" s="13"/>
      <c r="G27" s="27"/>
      <c r="H27" s="13"/>
      <c r="I27" s="13"/>
      <c r="J27" s="13"/>
      <c r="K27" s="14"/>
      <c r="L27" s="23" t="str">
        <f t="shared" si="0"/>
        <v>Jan-00</v>
      </c>
    </row>
    <row r="28" spans="1:12" s="11" customFormat="1" ht="15.9" customHeight="1" x14ac:dyDescent="0.25">
      <c r="A28" s="28"/>
      <c r="B28" s="9"/>
      <c r="C28" s="10"/>
      <c r="D28" s="17"/>
      <c r="E28" s="24"/>
      <c r="F28" s="10"/>
      <c r="G28" s="25"/>
      <c r="H28" s="10"/>
      <c r="I28" s="10"/>
      <c r="J28" s="10"/>
      <c r="K28" s="9"/>
      <c r="L28" s="23" t="str">
        <f t="shared" si="0"/>
        <v>Jan-00</v>
      </c>
    </row>
    <row r="29" spans="1:12" s="11" customFormat="1" ht="15.9" customHeight="1" x14ac:dyDescent="0.25">
      <c r="A29" s="28"/>
      <c r="B29" s="9"/>
      <c r="C29" s="10"/>
      <c r="D29" s="17"/>
      <c r="E29" s="24"/>
      <c r="F29" s="10"/>
      <c r="G29" s="25"/>
      <c r="H29" s="10"/>
      <c r="I29" s="10"/>
      <c r="J29" s="10"/>
      <c r="K29" s="9"/>
      <c r="L29" s="23" t="str">
        <f t="shared" si="0"/>
        <v>Jan-00</v>
      </c>
    </row>
    <row r="30" spans="1:12" s="11" customFormat="1" ht="15.9" customHeight="1" x14ac:dyDescent="0.25">
      <c r="A30" s="16"/>
      <c r="B30" s="14"/>
      <c r="C30" s="13"/>
      <c r="D30" s="17"/>
      <c r="E30" s="26"/>
      <c r="F30" s="13"/>
      <c r="G30" s="27"/>
      <c r="H30" s="13"/>
      <c r="I30" s="13"/>
      <c r="J30" s="13"/>
      <c r="K30" s="14"/>
      <c r="L30" s="23" t="str">
        <f t="shared" si="0"/>
        <v>Jan-00</v>
      </c>
    </row>
    <row r="31" spans="1:12" s="11" customFormat="1" ht="15.9" customHeight="1" x14ac:dyDescent="0.25">
      <c r="A31" s="16"/>
      <c r="B31" s="14"/>
      <c r="C31" s="13"/>
      <c r="D31" s="17"/>
      <c r="E31" s="26"/>
      <c r="F31" s="13"/>
      <c r="G31" s="27"/>
      <c r="H31" s="13"/>
      <c r="I31" s="13"/>
      <c r="J31" s="13"/>
      <c r="K31" s="14"/>
      <c r="L31" s="23" t="str">
        <f t="shared" si="0"/>
        <v>Jan-00</v>
      </c>
    </row>
    <row r="32" spans="1:12" s="11" customFormat="1" ht="15.9" customHeight="1" x14ac:dyDescent="0.25">
      <c r="A32" s="16"/>
      <c r="B32" s="14"/>
      <c r="C32" s="13"/>
      <c r="D32" s="17"/>
      <c r="E32" s="26"/>
      <c r="F32" s="13"/>
      <c r="G32" s="27"/>
      <c r="H32" s="13"/>
      <c r="I32" s="13"/>
      <c r="J32" s="13"/>
      <c r="K32" s="14"/>
      <c r="L32" s="23" t="str">
        <f t="shared" si="0"/>
        <v>Jan-00</v>
      </c>
    </row>
    <row r="33" spans="1:12" s="11" customFormat="1" ht="15.9" customHeight="1" x14ac:dyDescent="0.25">
      <c r="A33" s="16"/>
      <c r="B33" s="14"/>
      <c r="C33" s="13"/>
      <c r="D33" s="17"/>
      <c r="E33" s="26"/>
      <c r="F33" s="13"/>
      <c r="G33" s="27"/>
      <c r="H33" s="13"/>
      <c r="I33" s="13"/>
      <c r="J33" s="13"/>
      <c r="K33" s="14"/>
      <c r="L33" s="23" t="str">
        <f t="shared" si="0"/>
        <v>Jan-00</v>
      </c>
    </row>
    <row r="34" spans="1:12" s="11" customFormat="1" ht="15.9" customHeight="1" x14ac:dyDescent="0.25">
      <c r="A34" s="16"/>
      <c r="B34" s="14"/>
      <c r="C34" s="13"/>
      <c r="D34" s="17"/>
      <c r="E34" s="26"/>
      <c r="F34" s="13"/>
      <c r="G34" s="27"/>
      <c r="H34" s="13"/>
      <c r="I34" s="13"/>
      <c r="J34" s="13"/>
      <c r="K34" s="14"/>
      <c r="L34" s="23" t="str">
        <f t="shared" si="0"/>
        <v>Jan-00</v>
      </c>
    </row>
    <row r="35" spans="1:12" s="11" customFormat="1" ht="15.9" customHeight="1" x14ac:dyDescent="0.25">
      <c r="A35" s="12"/>
      <c r="B35" s="14"/>
      <c r="C35" s="13"/>
      <c r="D35" s="17"/>
      <c r="E35" s="26"/>
      <c r="F35" s="13"/>
      <c r="G35" s="27"/>
      <c r="H35" s="27"/>
      <c r="I35" s="25"/>
      <c r="J35" s="13"/>
      <c r="K35" s="14"/>
      <c r="L35" s="23" t="str">
        <f t="shared" si="0"/>
        <v>Jan-00</v>
      </c>
    </row>
    <row r="36" spans="1:12" s="11" customFormat="1" ht="15.9" customHeight="1" x14ac:dyDescent="0.25">
      <c r="A36" s="12"/>
      <c r="B36" s="14"/>
      <c r="C36" s="13"/>
      <c r="D36" s="17"/>
      <c r="E36" s="26"/>
      <c r="F36" s="13"/>
      <c r="G36" s="27"/>
      <c r="H36" s="27"/>
      <c r="I36" s="25"/>
      <c r="J36" s="13"/>
      <c r="K36" s="14"/>
      <c r="L36" s="23" t="str">
        <f t="shared" si="0"/>
        <v>Jan-00</v>
      </c>
    </row>
    <row r="37" spans="1:12" s="11" customFormat="1" ht="15.9" customHeight="1" x14ac:dyDescent="0.25">
      <c r="A37" s="12"/>
      <c r="B37" s="14"/>
      <c r="C37" s="13"/>
      <c r="D37" s="17"/>
      <c r="E37" s="26"/>
      <c r="F37" s="13"/>
      <c r="G37" s="27"/>
      <c r="H37" s="27"/>
      <c r="I37" s="25"/>
      <c r="J37" s="13"/>
      <c r="K37" s="14"/>
      <c r="L37" s="23" t="str">
        <f t="shared" si="0"/>
        <v>Jan-00</v>
      </c>
    </row>
    <row r="38" spans="1:12" s="11" customFormat="1" ht="15.9" customHeight="1" x14ac:dyDescent="0.25">
      <c r="A38" s="12"/>
      <c r="B38" s="14"/>
      <c r="C38" s="13"/>
      <c r="D38" s="17"/>
      <c r="E38" s="26"/>
      <c r="F38" s="13"/>
      <c r="G38" s="27"/>
      <c r="H38" s="27"/>
      <c r="I38" s="25"/>
      <c r="J38" s="13"/>
      <c r="K38" s="14"/>
      <c r="L38" s="23" t="str">
        <f t="shared" si="0"/>
        <v>Jan-00</v>
      </c>
    </row>
    <row r="39" spans="1:12" s="11" customFormat="1" ht="15.9" customHeight="1" x14ac:dyDescent="0.25">
      <c r="A39" s="16"/>
      <c r="B39" s="14"/>
      <c r="C39" s="13"/>
      <c r="D39" s="17"/>
      <c r="E39" s="26"/>
      <c r="F39" s="13"/>
      <c r="G39" s="27"/>
      <c r="H39" s="13"/>
      <c r="I39" s="13"/>
      <c r="J39" s="13"/>
      <c r="K39" s="14"/>
      <c r="L39" s="23" t="str">
        <f t="shared" si="0"/>
        <v>Jan-00</v>
      </c>
    </row>
    <row r="40" spans="1:12" s="11" customFormat="1" ht="15.9" customHeight="1" x14ac:dyDescent="0.25">
      <c r="A40" s="16"/>
      <c r="B40" s="14"/>
      <c r="C40" s="13"/>
      <c r="D40" s="17"/>
      <c r="E40" s="26"/>
      <c r="F40" s="13"/>
      <c r="G40" s="27"/>
      <c r="H40" s="13"/>
      <c r="I40" s="13"/>
      <c r="J40" s="13"/>
      <c r="K40" s="14"/>
      <c r="L40" s="23" t="str">
        <f t="shared" si="0"/>
        <v>Jan-00</v>
      </c>
    </row>
    <row r="41" spans="1:12" s="11" customFormat="1" ht="15.9" customHeight="1" x14ac:dyDescent="0.25">
      <c r="A41" s="16"/>
      <c r="B41" s="14"/>
      <c r="C41" s="13"/>
      <c r="D41" s="17"/>
      <c r="E41" s="26"/>
      <c r="F41" s="13"/>
      <c r="G41" s="27"/>
      <c r="H41" s="13"/>
      <c r="I41" s="13"/>
      <c r="J41" s="13"/>
      <c r="K41" s="14"/>
      <c r="L41" s="23" t="str">
        <f t="shared" si="0"/>
        <v>Jan-00</v>
      </c>
    </row>
    <row r="42" spans="1:12" s="11" customFormat="1" ht="15.9" customHeight="1" x14ac:dyDescent="0.25">
      <c r="A42" s="16"/>
      <c r="B42" s="14"/>
      <c r="C42" s="13"/>
      <c r="D42" s="17"/>
      <c r="E42" s="26"/>
      <c r="F42" s="13"/>
      <c r="G42" s="27"/>
      <c r="H42" s="13"/>
      <c r="I42" s="13"/>
      <c r="J42" s="13"/>
      <c r="K42" s="14"/>
      <c r="L42" s="23" t="str">
        <f t="shared" si="0"/>
        <v>Jan-00</v>
      </c>
    </row>
    <row r="43" spans="1:12" s="11" customFormat="1" ht="15.9" customHeight="1" x14ac:dyDescent="0.25">
      <c r="A43" s="16"/>
      <c r="B43" s="14"/>
      <c r="C43" s="13"/>
      <c r="D43" s="17"/>
      <c r="E43" s="26"/>
      <c r="F43" s="13"/>
      <c r="G43" s="27"/>
      <c r="H43" s="13"/>
      <c r="I43" s="13"/>
      <c r="J43" s="13"/>
      <c r="K43" s="14"/>
      <c r="L43" s="23" t="str">
        <f t="shared" si="0"/>
        <v>Jan-00</v>
      </c>
    </row>
    <row r="44" spans="1:12" s="11" customFormat="1" ht="15.9" customHeight="1" x14ac:dyDescent="0.25">
      <c r="A44" s="12"/>
      <c r="B44" s="14"/>
      <c r="C44" s="13"/>
      <c r="D44" s="17"/>
      <c r="E44" s="26"/>
      <c r="F44" s="13"/>
      <c r="G44" s="27"/>
      <c r="H44" s="27"/>
      <c r="I44" s="25"/>
      <c r="J44" s="13"/>
      <c r="K44" s="14"/>
      <c r="L44" s="23" t="str">
        <f t="shared" si="0"/>
        <v>Jan-00</v>
      </c>
    </row>
    <row r="45" spans="1:12" s="11" customFormat="1" ht="15.9" customHeight="1" x14ac:dyDescent="0.25">
      <c r="A45" s="12"/>
      <c r="B45" s="14"/>
      <c r="C45" s="13"/>
      <c r="D45" s="17"/>
      <c r="E45" s="26"/>
      <c r="F45" s="13"/>
      <c r="G45" s="27"/>
      <c r="H45" s="27"/>
      <c r="I45" s="25"/>
      <c r="J45" s="13"/>
      <c r="K45" s="14"/>
      <c r="L45" s="23" t="str">
        <f t="shared" si="0"/>
        <v>Jan-00</v>
      </c>
    </row>
    <row r="46" spans="1:12" s="11" customFormat="1" ht="15.9" customHeight="1" x14ac:dyDescent="0.25">
      <c r="A46" s="16"/>
      <c r="B46" s="14"/>
      <c r="C46" s="13"/>
      <c r="D46" s="17"/>
      <c r="E46" s="26"/>
      <c r="F46" s="13"/>
      <c r="G46" s="27"/>
      <c r="H46" s="13"/>
      <c r="I46" s="13"/>
      <c r="J46" s="13"/>
      <c r="K46" s="14"/>
      <c r="L46" s="23" t="str">
        <f t="shared" si="0"/>
        <v>Jan-00</v>
      </c>
    </row>
    <row r="47" spans="1:12" s="11" customFormat="1" ht="15.9" customHeight="1" x14ac:dyDescent="0.25">
      <c r="A47" s="16"/>
      <c r="B47" s="14"/>
      <c r="C47" s="13"/>
      <c r="D47" s="17"/>
      <c r="E47" s="26"/>
      <c r="F47" s="13"/>
      <c r="G47" s="27"/>
      <c r="H47" s="13"/>
      <c r="I47" s="13"/>
      <c r="J47" s="13"/>
      <c r="K47" s="14"/>
      <c r="L47" s="23" t="str">
        <f t="shared" si="0"/>
        <v>Jan-00</v>
      </c>
    </row>
    <row r="48" spans="1:12" s="11" customFormat="1" ht="15.9" customHeight="1" x14ac:dyDescent="0.25">
      <c r="A48" s="16"/>
      <c r="B48" s="14"/>
      <c r="C48" s="13"/>
      <c r="D48" s="17"/>
      <c r="E48" s="26"/>
      <c r="F48" s="13"/>
      <c r="G48" s="27"/>
      <c r="H48" s="13"/>
      <c r="I48" s="13"/>
      <c r="J48" s="13"/>
      <c r="K48" s="14"/>
      <c r="L48" s="23" t="str">
        <f t="shared" si="0"/>
        <v>Jan-00</v>
      </c>
    </row>
    <row r="49" spans="1:12" s="11" customFormat="1" ht="15.9" customHeight="1" x14ac:dyDescent="0.25">
      <c r="A49" s="16"/>
      <c r="B49" s="14"/>
      <c r="C49" s="13"/>
      <c r="D49" s="17"/>
      <c r="E49" s="26"/>
      <c r="F49" s="13"/>
      <c r="G49" s="27"/>
      <c r="H49" s="13"/>
      <c r="I49" s="13"/>
      <c r="J49" s="13"/>
      <c r="K49" s="14"/>
      <c r="L49" s="23" t="str">
        <f t="shared" si="0"/>
        <v>Jan-00</v>
      </c>
    </row>
    <row r="50" spans="1:12" s="11" customFormat="1" ht="15.9" customHeight="1" x14ac:dyDescent="0.25">
      <c r="A50" s="12"/>
      <c r="B50" s="14"/>
      <c r="C50" s="13"/>
      <c r="D50" s="17"/>
      <c r="E50" s="26"/>
      <c r="F50" s="13"/>
      <c r="G50" s="27"/>
      <c r="H50" s="27"/>
      <c r="I50" s="25"/>
      <c r="J50" s="13"/>
      <c r="K50" s="14"/>
      <c r="L50" s="23" t="str">
        <f t="shared" si="0"/>
        <v>Jan-00</v>
      </c>
    </row>
    <row r="51" spans="1:12" s="11" customFormat="1" ht="15.9" customHeight="1" x14ac:dyDescent="0.25">
      <c r="A51" s="12"/>
      <c r="B51" s="14"/>
      <c r="C51" s="13"/>
      <c r="D51" s="17"/>
      <c r="E51" s="26"/>
      <c r="F51" s="13"/>
      <c r="G51" s="27"/>
      <c r="H51" s="27"/>
      <c r="I51" s="25"/>
      <c r="J51" s="13"/>
      <c r="K51" s="14"/>
      <c r="L51" s="23" t="str">
        <f t="shared" si="0"/>
        <v>Jan-00</v>
      </c>
    </row>
    <row r="52" spans="1:12" s="11" customFormat="1" ht="15.9" customHeight="1" x14ac:dyDescent="0.25">
      <c r="A52" s="16"/>
      <c r="B52" s="14"/>
      <c r="C52" s="13"/>
      <c r="D52" s="17"/>
      <c r="E52" s="26"/>
      <c r="F52" s="13"/>
      <c r="G52" s="27"/>
      <c r="H52" s="13"/>
      <c r="I52" s="13"/>
      <c r="J52" s="13"/>
      <c r="K52" s="14"/>
      <c r="L52" s="23" t="str">
        <f t="shared" si="0"/>
        <v>Jan-00</v>
      </c>
    </row>
    <row r="53" spans="1:12" s="11" customFormat="1" ht="15.9" customHeight="1" x14ac:dyDescent="0.25">
      <c r="A53" s="16"/>
      <c r="B53" s="14"/>
      <c r="C53" s="13"/>
      <c r="D53" s="17"/>
      <c r="E53" s="26"/>
      <c r="F53" s="13"/>
      <c r="G53" s="27"/>
      <c r="H53" s="13"/>
      <c r="I53" s="13"/>
      <c r="J53" s="13"/>
      <c r="K53" s="14"/>
      <c r="L53" s="23" t="str">
        <f t="shared" si="0"/>
        <v>Jan-00</v>
      </c>
    </row>
    <row r="54" spans="1:12" s="11" customFormat="1" ht="15.9" customHeight="1" x14ac:dyDescent="0.25">
      <c r="A54" s="16"/>
      <c r="B54" s="14"/>
      <c r="C54" s="13"/>
      <c r="D54" s="17"/>
      <c r="E54" s="26"/>
      <c r="F54" s="13"/>
      <c r="G54" s="27"/>
      <c r="H54" s="13"/>
      <c r="I54" s="13"/>
      <c r="J54" s="13"/>
      <c r="K54" s="14"/>
      <c r="L54" s="23" t="str">
        <f t="shared" si="0"/>
        <v>Jan-00</v>
      </c>
    </row>
    <row r="55" spans="1:12" s="11" customFormat="1" ht="15.9" customHeight="1" x14ac:dyDescent="0.25">
      <c r="A55" s="16"/>
      <c r="B55" s="14"/>
      <c r="C55" s="13"/>
      <c r="D55" s="17"/>
      <c r="E55" s="26"/>
      <c r="F55" s="13"/>
      <c r="G55" s="27"/>
      <c r="H55" s="13"/>
      <c r="I55" s="13"/>
      <c r="J55" s="13"/>
      <c r="K55" s="14"/>
      <c r="L55" s="23" t="str">
        <f t="shared" si="0"/>
        <v>Jan-00</v>
      </c>
    </row>
    <row r="56" spans="1:12" s="11" customFormat="1" ht="15.9" customHeight="1" x14ac:dyDescent="0.25">
      <c r="A56" s="16"/>
      <c r="B56" s="14"/>
      <c r="C56" s="13"/>
      <c r="D56" s="17"/>
      <c r="E56" s="26"/>
      <c r="F56" s="13"/>
      <c r="G56" s="27"/>
      <c r="H56" s="13"/>
      <c r="I56" s="13"/>
      <c r="J56" s="13"/>
      <c r="K56" s="14"/>
      <c r="L56" s="23" t="str">
        <f t="shared" si="0"/>
        <v>Jan-00</v>
      </c>
    </row>
    <row r="57" spans="1:12" s="11" customFormat="1" ht="15.9" customHeight="1" x14ac:dyDescent="0.25">
      <c r="A57" s="16"/>
      <c r="B57" s="14"/>
      <c r="C57" s="13"/>
      <c r="D57" s="17"/>
      <c r="E57" s="26"/>
      <c r="F57" s="13"/>
      <c r="G57" s="27"/>
      <c r="H57" s="13"/>
      <c r="I57" s="13"/>
      <c r="J57" s="13"/>
      <c r="K57" s="14"/>
      <c r="L57" s="23" t="str">
        <f t="shared" si="0"/>
        <v>Jan-00</v>
      </c>
    </row>
    <row r="58" spans="1:12" s="11" customFormat="1" ht="15.9" customHeight="1" x14ac:dyDescent="0.25">
      <c r="A58" s="16"/>
      <c r="B58" s="14"/>
      <c r="C58" s="13"/>
      <c r="D58" s="17"/>
      <c r="E58" s="26"/>
      <c r="F58" s="13"/>
      <c r="G58" s="27"/>
      <c r="H58" s="13"/>
      <c r="I58" s="13"/>
      <c r="J58" s="13"/>
      <c r="K58" s="14"/>
      <c r="L58" s="23" t="str">
        <f t="shared" si="0"/>
        <v>Jan-00</v>
      </c>
    </row>
    <row r="59" spans="1:12" s="11" customFormat="1" ht="15.9" customHeight="1" x14ac:dyDescent="0.25">
      <c r="A59" s="12"/>
      <c r="B59" s="14"/>
      <c r="C59" s="13"/>
      <c r="D59" s="17"/>
      <c r="E59" s="26"/>
      <c r="F59" s="13"/>
      <c r="G59" s="27"/>
      <c r="H59" s="27"/>
      <c r="I59" s="25"/>
      <c r="J59" s="13"/>
      <c r="K59" s="14"/>
      <c r="L59" s="23" t="str">
        <f t="shared" si="0"/>
        <v>Jan-00</v>
      </c>
    </row>
    <row r="60" spans="1:12" s="11" customFormat="1" ht="15.9" customHeight="1" x14ac:dyDescent="0.25">
      <c r="A60" s="16"/>
      <c r="B60" s="14"/>
      <c r="C60" s="13"/>
      <c r="D60" s="17"/>
      <c r="E60" s="26"/>
      <c r="F60" s="13"/>
      <c r="G60" s="27"/>
      <c r="H60" s="13"/>
      <c r="I60" s="13"/>
      <c r="J60" s="13"/>
      <c r="K60" s="14"/>
      <c r="L60" s="23" t="str">
        <f t="shared" si="0"/>
        <v>Jan-00</v>
      </c>
    </row>
    <row r="61" spans="1:12" s="11" customFormat="1" ht="15.9" customHeight="1" x14ac:dyDescent="0.25">
      <c r="A61" s="16"/>
      <c r="B61" s="14"/>
      <c r="C61" s="13"/>
      <c r="D61" s="17"/>
      <c r="E61" s="26"/>
      <c r="F61" s="13"/>
      <c r="G61" s="27"/>
      <c r="H61" s="13"/>
      <c r="I61" s="13"/>
      <c r="J61" s="13"/>
      <c r="K61" s="14"/>
      <c r="L61" s="23" t="str">
        <f t="shared" si="0"/>
        <v>Jan-00</v>
      </c>
    </row>
    <row r="62" spans="1:12" s="11" customFormat="1" ht="15.9" customHeight="1" x14ac:dyDescent="0.25">
      <c r="A62" s="16"/>
      <c r="B62" s="14"/>
      <c r="C62" s="13"/>
      <c r="D62" s="17"/>
      <c r="E62" s="26"/>
      <c r="F62" s="13"/>
      <c r="G62" s="27"/>
      <c r="H62" s="13"/>
      <c r="I62" s="13"/>
      <c r="J62" s="13"/>
      <c r="K62" s="14"/>
      <c r="L62" s="23" t="str">
        <f t="shared" si="0"/>
        <v>Jan-00</v>
      </c>
    </row>
    <row r="63" spans="1:12" s="11" customFormat="1" ht="15.9" customHeight="1" x14ac:dyDescent="0.25">
      <c r="A63" s="16"/>
      <c r="B63" s="14"/>
      <c r="C63" s="13"/>
      <c r="D63" s="17"/>
      <c r="E63" s="26"/>
      <c r="F63" s="27"/>
      <c r="G63" s="27"/>
      <c r="H63" s="13"/>
      <c r="I63" s="13"/>
      <c r="J63" s="13"/>
      <c r="K63" s="14"/>
      <c r="L63" s="23" t="str">
        <f t="shared" si="0"/>
        <v>Jan-00</v>
      </c>
    </row>
    <row r="64" spans="1:12" s="11" customFormat="1" ht="15.9" customHeight="1" x14ac:dyDescent="0.25">
      <c r="A64" s="16"/>
      <c r="B64" s="14"/>
      <c r="C64" s="13"/>
      <c r="D64" s="17"/>
      <c r="E64" s="26"/>
      <c r="F64" s="27"/>
      <c r="G64" s="27"/>
      <c r="H64" s="13"/>
      <c r="I64" s="13"/>
      <c r="J64" s="13"/>
      <c r="K64" s="14"/>
      <c r="L64" s="23" t="str">
        <f t="shared" si="0"/>
        <v>Jan-00</v>
      </c>
    </row>
    <row r="65" spans="1:12" s="11" customFormat="1" ht="15.9" customHeight="1" x14ac:dyDescent="0.25">
      <c r="A65" s="16"/>
      <c r="B65" s="14"/>
      <c r="C65" s="13"/>
      <c r="D65" s="17"/>
      <c r="E65" s="26"/>
      <c r="F65" s="27"/>
      <c r="G65" s="27"/>
      <c r="H65" s="13"/>
      <c r="I65" s="13"/>
      <c r="J65" s="13"/>
      <c r="K65" s="14"/>
      <c r="L65" s="23" t="str">
        <f t="shared" si="0"/>
        <v>Jan-00</v>
      </c>
    </row>
    <row r="66" spans="1:12" s="11" customFormat="1" ht="15.9" customHeight="1" x14ac:dyDescent="0.25">
      <c r="A66" s="16"/>
      <c r="B66" s="14"/>
      <c r="C66" s="13"/>
      <c r="D66" s="17"/>
      <c r="E66" s="26"/>
      <c r="F66" s="27"/>
      <c r="G66" s="27"/>
      <c r="H66" s="13"/>
      <c r="I66" s="13"/>
      <c r="J66" s="13"/>
      <c r="K66" s="14"/>
      <c r="L66" s="23" t="str">
        <f t="shared" si="0"/>
        <v>Jan-00</v>
      </c>
    </row>
    <row r="67" spans="1:12" s="11" customFormat="1" ht="15.9" customHeight="1" x14ac:dyDescent="0.25">
      <c r="A67" s="16"/>
      <c r="B67" s="14"/>
      <c r="C67" s="13"/>
      <c r="D67" s="17"/>
      <c r="E67" s="26"/>
      <c r="F67" s="27"/>
      <c r="G67" s="27"/>
      <c r="H67" s="13"/>
      <c r="I67" s="13"/>
      <c r="J67" s="13"/>
      <c r="K67" s="14"/>
      <c r="L67" s="23" t="str">
        <f t="shared" ref="L67:L109" si="1">A67&amp;TEXT(B67,"mmm-yy")</f>
        <v>Jan-00</v>
      </c>
    </row>
    <row r="68" spans="1:12" s="11" customFormat="1" ht="15.9" customHeight="1" x14ac:dyDescent="0.25">
      <c r="A68" s="16"/>
      <c r="B68" s="14"/>
      <c r="C68" s="13"/>
      <c r="D68" s="17"/>
      <c r="E68" s="26"/>
      <c r="F68" s="13"/>
      <c r="G68" s="27"/>
      <c r="H68" s="13"/>
      <c r="I68" s="13"/>
      <c r="J68" s="13"/>
      <c r="K68" s="14"/>
      <c r="L68" s="23" t="str">
        <f t="shared" si="1"/>
        <v>Jan-00</v>
      </c>
    </row>
    <row r="69" spans="1:12" s="11" customFormat="1" ht="15.9" customHeight="1" x14ac:dyDescent="0.25">
      <c r="A69" s="16"/>
      <c r="B69" s="14"/>
      <c r="C69" s="13"/>
      <c r="D69" s="17"/>
      <c r="E69" s="26"/>
      <c r="F69" s="13"/>
      <c r="G69" s="27"/>
      <c r="H69" s="13"/>
      <c r="I69" s="13"/>
      <c r="J69" s="13"/>
      <c r="K69" s="14"/>
      <c r="L69" s="23" t="str">
        <f t="shared" si="1"/>
        <v>Jan-00</v>
      </c>
    </row>
    <row r="70" spans="1:12" s="11" customFormat="1" ht="15.9" customHeight="1" x14ac:dyDescent="0.25">
      <c r="A70" s="16"/>
      <c r="B70" s="14"/>
      <c r="C70" s="13"/>
      <c r="D70" s="17"/>
      <c r="E70" s="26"/>
      <c r="F70" s="13"/>
      <c r="G70" s="27"/>
      <c r="H70" s="13"/>
      <c r="I70" s="13"/>
      <c r="J70" s="13"/>
      <c r="K70" s="14"/>
      <c r="L70" s="23" t="str">
        <f t="shared" si="1"/>
        <v>Jan-00</v>
      </c>
    </row>
    <row r="71" spans="1:12" s="11" customFormat="1" ht="15.9" customHeight="1" x14ac:dyDescent="0.25">
      <c r="A71" s="16"/>
      <c r="B71" s="14"/>
      <c r="C71" s="13"/>
      <c r="D71" s="17"/>
      <c r="E71" s="26"/>
      <c r="F71" s="13"/>
      <c r="G71" s="27"/>
      <c r="H71" s="13"/>
      <c r="I71" s="13"/>
      <c r="J71" s="13"/>
      <c r="K71" s="14"/>
      <c r="L71" s="23" t="str">
        <f t="shared" si="1"/>
        <v>Jan-00</v>
      </c>
    </row>
    <row r="72" spans="1:12" s="11" customFormat="1" ht="15.9" customHeight="1" x14ac:dyDescent="0.25">
      <c r="A72" s="16"/>
      <c r="B72" s="14"/>
      <c r="C72" s="13"/>
      <c r="D72" s="17"/>
      <c r="E72" s="26"/>
      <c r="F72" s="13"/>
      <c r="G72" s="27"/>
      <c r="H72" s="13"/>
      <c r="I72" s="13"/>
      <c r="J72" s="13"/>
      <c r="K72" s="14"/>
      <c r="L72" s="23" t="str">
        <f t="shared" si="1"/>
        <v>Jan-00</v>
      </c>
    </row>
    <row r="73" spans="1:12" s="11" customFormat="1" ht="15.9" customHeight="1" x14ac:dyDescent="0.25">
      <c r="A73" s="12"/>
      <c r="B73" s="14"/>
      <c r="C73" s="13"/>
      <c r="D73" s="17"/>
      <c r="E73" s="26"/>
      <c r="F73" s="13"/>
      <c r="G73" s="27"/>
      <c r="H73" s="27"/>
      <c r="I73" s="25"/>
      <c r="J73" s="13"/>
      <c r="K73" s="14"/>
      <c r="L73" s="23" t="str">
        <f t="shared" si="1"/>
        <v>Jan-00</v>
      </c>
    </row>
    <row r="74" spans="1:12" s="11" customFormat="1" ht="15.9" customHeight="1" x14ac:dyDescent="0.25">
      <c r="A74" s="12"/>
      <c r="B74" s="14"/>
      <c r="C74" s="13"/>
      <c r="D74" s="17"/>
      <c r="E74" s="26"/>
      <c r="F74" s="13"/>
      <c r="G74" s="27"/>
      <c r="H74" s="27"/>
      <c r="I74" s="25"/>
      <c r="J74" s="13"/>
      <c r="K74" s="14"/>
      <c r="L74" s="23" t="str">
        <f t="shared" si="1"/>
        <v>Jan-00</v>
      </c>
    </row>
    <row r="75" spans="1:12" s="11" customFormat="1" ht="15.9" customHeight="1" x14ac:dyDescent="0.25">
      <c r="A75" s="16"/>
      <c r="B75" s="14"/>
      <c r="C75" s="13"/>
      <c r="D75" s="17"/>
      <c r="E75" s="26"/>
      <c r="F75" s="13"/>
      <c r="G75" s="27"/>
      <c r="H75" s="13"/>
      <c r="I75" s="13"/>
      <c r="J75" s="13"/>
      <c r="K75" s="14"/>
      <c r="L75" s="23" t="str">
        <f t="shared" si="1"/>
        <v>Jan-00</v>
      </c>
    </row>
    <row r="76" spans="1:12" s="11" customFormat="1" ht="15.9" customHeight="1" x14ac:dyDescent="0.25">
      <c r="A76" s="16"/>
      <c r="B76" s="14"/>
      <c r="C76" s="13"/>
      <c r="D76" s="17"/>
      <c r="E76" s="26"/>
      <c r="F76" s="13"/>
      <c r="G76" s="27"/>
      <c r="H76" s="13"/>
      <c r="I76" s="13"/>
      <c r="J76" s="13"/>
      <c r="K76" s="14"/>
      <c r="L76" s="23" t="str">
        <f t="shared" si="1"/>
        <v>Jan-00</v>
      </c>
    </row>
    <row r="77" spans="1:12" s="11" customFormat="1" ht="15.9" customHeight="1" x14ac:dyDescent="0.25">
      <c r="A77" s="16"/>
      <c r="B77" s="14"/>
      <c r="C77" s="13"/>
      <c r="D77" s="17"/>
      <c r="E77" s="26"/>
      <c r="F77" s="13"/>
      <c r="G77" s="27"/>
      <c r="H77" s="13"/>
      <c r="I77" s="13"/>
      <c r="J77" s="13"/>
      <c r="K77" s="14"/>
      <c r="L77" s="23" t="str">
        <f t="shared" si="1"/>
        <v>Jan-00</v>
      </c>
    </row>
    <row r="78" spans="1:12" s="11" customFormat="1" ht="15.9" customHeight="1" x14ac:dyDescent="0.25">
      <c r="A78" s="16"/>
      <c r="B78" s="14"/>
      <c r="C78" s="13"/>
      <c r="D78" s="17"/>
      <c r="E78" s="26"/>
      <c r="F78" s="13"/>
      <c r="G78" s="27"/>
      <c r="H78" s="13"/>
      <c r="I78" s="13"/>
      <c r="J78" s="13"/>
      <c r="K78" s="14"/>
      <c r="L78" s="23" t="str">
        <f t="shared" si="1"/>
        <v>Jan-00</v>
      </c>
    </row>
    <row r="79" spans="1:12" s="11" customFormat="1" ht="15.9" customHeight="1" x14ac:dyDescent="0.25">
      <c r="A79" s="16"/>
      <c r="B79" s="14"/>
      <c r="C79" s="13"/>
      <c r="D79" s="17"/>
      <c r="E79" s="26"/>
      <c r="F79" s="13"/>
      <c r="G79" s="27"/>
      <c r="H79" s="13"/>
      <c r="I79" s="13"/>
      <c r="J79" s="13"/>
      <c r="K79" s="14"/>
      <c r="L79" s="23" t="str">
        <f t="shared" si="1"/>
        <v>Jan-00</v>
      </c>
    </row>
    <row r="80" spans="1:12" s="11" customFormat="1" ht="15.9" customHeight="1" x14ac:dyDescent="0.25">
      <c r="A80" s="16"/>
      <c r="B80" s="14"/>
      <c r="C80" s="13"/>
      <c r="D80" s="17"/>
      <c r="E80" s="26"/>
      <c r="F80" s="13"/>
      <c r="G80" s="27"/>
      <c r="H80" s="13"/>
      <c r="I80" s="13"/>
      <c r="J80" s="13"/>
      <c r="K80" s="14"/>
      <c r="L80" s="23" t="str">
        <f t="shared" si="1"/>
        <v>Jan-00</v>
      </c>
    </row>
    <row r="81" spans="1:12" s="11" customFormat="1" ht="15.9" customHeight="1" x14ac:dyDescent="0.25">
      <c r="A81" s="16"/>
      <c r="B81" s="14"/>
      <c r="C81" s="13"/>
      <c r="D81" s="17"/>
      <c r="E81" s="26"/>
      <c r="F81" s="13"/>
      <c r="G81" s="27"/>
      <c r="H81" s="13"/>
      <c r="I81" s="13"/>
      <c r="J81" s="13"/>
      <c r="K81" s="14"/>
      <c r="L81" s="23" t="str">
        <f t="shared" si="1"/>
        <v>Jan-00</v>
      </c>
    </row>
    <row r="82" spans="1:12" s="11" customFormat="1" ht="15.9" customHeight="1" x14ac:dyDescent="0.25">
      <c r="A82" s="12"/>
      <c r="B82" s="14"/>
      <c r="C82" s="13"/>
      <c r="D82" s="17"/>
      <c r="E82" s="26"/>
      <c r="F82" s="13"/>
      <c r="G82" s="27"/>
      <c r="H82" s="27"/>
      <c r="I82" s="25"/>
      <c r="J82" s="13"/>
      <c r="K82" s="14"/>
      <c r="L82" s="23" t="str">
        <f t="shared" si="1"/>
        <v>Jan-00</v>
      </c>
    </row>
    <row r="83" spans="1:12" s="11" customFormat="1" ht="15.9" customHeight="1" x14ac:dyDescent="0.25">
      <c r="A83" s="12"/>
      <c r="B83" s="14"/>
      <c r="C83" s="13"/>
      <c r="D83" s="17"/>
      <c r="E83" s="26"/>
      <c r="F83" s="13"/>
      <c r="G83" s="27"/>
      <c r="H83" s="27"/>
      <c r="I83" s="25"/>
      <c r="J83" s="13"/>
      <c r="K83" s="14"/>
      <c r="L83" s="23" t="str">
        <f t="shared" si="1"/>
        <v>Jan-00</v>
      </c>
    </row>
    <row r="84" spans="1:12" s="11" customFormat="1" ht="15.9" customHeight="1" x14ac:dyDescent="0.25">
      <c r="A84" s="16"/>
      <c r="B84" s="14"/>
      <c r="C84" s="13"/>
      <c r="D84" s="17"/>
      <c r="E84" s="26"/>
      <c r="F84" s="13"/>
      <c r="G84" s="27"/>
      <c r="H84" s="13"/>
      <c r="I84" s="13"/>
      <c r="J84" s="13"/>
      <c r="K84" s="14"/>
      <c r="L84" s="23" t="str">
        <f t="shared" si="1"/>
        <v>Jan-00</v>
      </c>
    </row>
    <row r="85" spans="1:12" s="11" customFormat="1" ht="15.9" customHeight="1" x14ac:dyDescent="0.25">
      <c r="A85" s="16"/>
      <c r="B85" s="14"/>
      <c r="C85" s="13"/>
      <c r="D85" s="17"/>
      <c r="E85" s="26"/>
      <c r="F85" s="13"/>
      <c r="G85" s="27"/>
      <c r="H85" s="13"/>
      <c r="I85" s="13"/>
      <c r="J85" s="13"/>
      <c r="K85" s="14"/>
      <c r="L85" s="23" t="str">
        <f t="shared" si="1"/>
        <v>Jan-00</v>
      </c>
    </row>
    <row r="86" spans="1:12" s="11" customFormat="1" ht="15.9" customHeight="1" x14ac:dyDescent="0.25">
      <c r="A86" s="16"/>
      <c r="B86" s="14"/>
      <c r="C86" s="13"/>
      <c r="D86" s="17"/>
      <c r="E86" s="26"/>
      <c r="F86" s="13"/>
      <c r="G86" s="27"/>
      <c r="H86" s="13"/>
      <c r="I86" s="13"/>
      <c r="J86" s="13"/>
      <c r="K86" s="14"/>
      <c r="L86" s="23" t="str">
        <f t="shared" si="1"/>
        <v>Jan-00</v>
      </c>
    </row>
    <row r="87" spans="1:12" s="11" customFormat="1" ht="15.9" customHeight="1" x14ac:dyDescent="0.25">
      <c r="A87" s="12"/>
      <c r="B87" s="14"/>
      <c r="C87" s="13"/>
      <c r="D87" s="17"/>
      <c r="E87" s="26"/>
      <c r="F87" s="13"/>
      <c r="G87" s="27"/>
      <c r="H87" s="27"/>
      <c r="I87" s="25"/>
      <c r="J87" s="13"/>
      <c r="K87" s="14"/>
      <c r="L87" s="23" t="str">
        <f t="shared" si="1"/>
        <v>Jan-00</v>
      </c>
    </row>
    <row r="88" spans="1:12" s="11" customFormat="1" ht="15.9" customHeight="1" x14ac:dyDescent="0.25">
      <c r="A88" s="16"/>
      <c r="B88" s="14"/>
      <c r="C88" s="13"/>
      <c r="D88" s="17"/>
      <c r="E88" s="26"/>
      <c r="F88" s="13"/>
      <c r="G88" s="27"/>
      <c r="H88" s="13"/>
      <c r="I88" s="13"/>
      <c r="J88" s="13"/>
      <c r="K88" s="14"/>
      <c r="L88" s="23" t="str">
        <f t="shared" si="1"/>
        <v>Jan-00</v>
      </c>
    </row>
    <row r="89" spans="1:12" s="11" customFormat="1" ht="15.9" customHeight="1" x14ac:dyDescent="0.25">
      <c r="A89" s="16"/>
      <c r="B89" s="14"/>
      <c r="C89" s="13"/>
      <c r="D89" s="17"/>
      <c r="E89" s="26"/>
      <c r="F89" s="13"/>
      <c r="G89" s="27"/>
      <c r="H89" s="13"/>
      <c r="I89" s="13"/>
      <c r="J89" s="13"/>
      <c r="K89" s="14"/>
      <c r="L89" s="23" t="str">
        <f t="shared" si="1"/>
        <v>Jan-00</v>
      </c>
    </row>
    <row r="90" spans="1:12" s="11" customFormat="1" ht="15.9" customHeight="1" x14ac:dyDescent="0.25">
      <c r="A90" s="12"/>
      <c r="B90" s="14"/>
      <c r="C90" s="13"/>
      <c r="D90" s="17"/>
      <c r="E90" s="26"/>
      <c r="F90" s="13"/>
      <c r="G90" s="27"/>
      <c r="H90" s="27"/>
      <c r="I90" s="25"/>
      <c r="J90" s="13"/>
      <c r="K90" s="14"/>
      <c r="L90" s="23" t="str">
        <f t="shared" si="1"/>
        <v>Jan-00</v>
      </c>
    </row>
    <row r="91" spans="1:12" s="11" customFormat="1" ht="15.9" customHeight="1" x14ac:dyDescent="0.25">
      <c r="A91" s="16"/>
      <c r="B91" s="14"/>
      <c r="C91" s="13"/>
      <c r="D91" s="17"/>
      <c r="E91" s="26"/>
      <c r="F91" s="13"/>
      <c r="G91" s="27"/>
      <c r="H91" s="13"/>
      <c r="I91" s="13"/>
      <c r="J91" s="13"/>
      <c r="K91" s="14"/>
      <c r="L91" s="23" t="str">
        <f t="shared" si="1"/>
        <v>Jan-00</v>
      </c>
    </row>
    <row r="92" spans="1:12" s="11" customFormat="1" ht="15.9" customHeight="1" x14ac:dyDescent="0.25">
      <c r="A92" s="16"/>
      <c r="B92" s="14"/>
      <c r="C92" s="13"/>
      <c r="D92" s="17"/>
      <c r="E92" s="26"/>
      <c r="F92" s="13"/>
      <c r="G92" s="27"/>
      <c r="H92" s="13"/>
      <c r="I92" s="13"/>
      <c r="J92" s="13"/>
      <c r="K92" s="14"/>
      <c r="L92" s="23" t="str">
        <f t="shared" si="1"/>
        <v>Jan-00</v>
      </c>
    </row>
    <row r="93" spans="1:12" s="11" customFormat="1" ht="15.9" customHeight="1" x14ac:dyDescent="0.25">
      <c r="A93" s="8"/>
      <c r="B93" s="14"/>
      <c r="C93" s="10"/>
      <c r="D93" s="17"/>
      <c r="E93" s="26"/>
      <c r="F93" s="10"/>
      <c r="G93" s="25"/>
      <c r="H93" s="25"/>
      <c r="I93" s="25"/>
      <c r="J93" s="10"/>
      <c r="K93" s="14"/>
      <c r="L93" s="23" t="str">
        <f t="shared" si="1"/>
        <v>Jan-00</v>
      </c>
    </row>
    <row r="94" spans="1:12" s="11" customFormat="1" ht="15.9" customHeight="1" x14ac:dyDescent="0.25">
      <c r="A94" s="16"/>
      <c r="B94" s="14"/>
      <c r="C94" s="13"/>
      <c r="D94" s="17"/>
      <c r="E94" s="26"/>
      <c r="F94" s="13"/>
      <c r="G94" s="27"/>
      <c r="H94" s="13"/>
      <c r="I94" s="13"/>
      <c r="J94" s="13"/>
      <c r="K94" s="14"/>
      <c r="L94" s="23" t="str">
        <f t="shared" si="1"/>
        <v>Jan-00</v>
      </c>
    </row>
    <row r="95" spans="1:12" s="11" customFormat="1" ht="15.9" customHeight="1" x14ac:dyDescent="0.25">
      <c r="A95" s="16"/>
      <c r="B95" s="14"/>
      <c r="C95" s="13"/>
      <c r="D95" s="17"/>
      <c r="E95" s="26"/>
      <c r="F95" s="13"/>
      <c r="G95" s="27"/>
      <c r="H95" s="13"/>
      <c r="I95" s="13"/>
      <c r="J95" s="13"/>
      <c r="K95" s="14"/>
      <c r="L95" s="23" t="str">
        <f t="shared" si="1"/>
        <v>Jan-00</v>
      </c>
    </row>
    <row r="96" spans="1:12" s="11" customFormat="1" ht="15.9" customHeight="1" x14ac:dyDescent="0.25">
      <c r="A96" s="16"/>
      <c r="B96" s="14"/>
      <c r="C96" s="13"/>
      <c r="D96" s="17"/>
      <c r="E96" s="26"/>
      <c r="F96" s="13"/>
      <c r="G96" s="27"/>
      <c r="H96" s="13"/>
      <c r="I96" s="13"/>
      <c r="J96" s="13"/>
      <c r="K96" s="14"/>
      <c r="L96" s="23" t="str">
        <f t="shared" si="1"/>
        <v>Jan-00</v>
      </c>
    </row>
    <row r="97" spans="1:12" s="11" customFormat="1" ht="15.9" customHeight="1" x14ac:dyDescent="0.25">
      <c r="A97" s="16"/>
      <c r="B97" s="14"/>
      <c r="C97" s="13"/>
      <c r="D97" s="17"/>
      <c r="E97" s="26"/>
      <c r="F97" s="13"/>
      <c r="G97" s="27"/>
      <c r="H97" s="13"/>
      <c r="I97" s="13"/>
      <c r="J97" s="13"/>
      <c r="K97" s="14"/>
      <c r="L97" s="23" t="str">
        <f t="shared" si="1"/>
        <v>Jan-00</v>
      </c>
    </row>
    <row r="98" spans="1:12" s="11" customFormat="1" ht="15.9" customHeight="1" x14ac:dyDescent="0.25">
      <c r="A98" s="12"/>
      <c r="B98" s="14"/>
      <c r="C98" s="13"/>
      <c r="D98" s="17"/>
      <c r="E98" s="26"/>
      <c r="F98" s="13"/>
      <c r="G98" s="27"/>
      <c r="H98" s="27"/>
      <c r="I98" s="25"/>
      <c r="J98" s="13"/>
      <c r="K98" s="14"/>
      <c r="L98" s="23" t="str">
        <f t="shared" si="1"/>
        <v>Jan-00</v>
      </c>
    </row>
    <row r="99" spans="1:12" s="11" customFormat="1" ht="15.9" customHeight="1" x14ac:dyDescent="0.25">
      <c r="A99" s="28"/>
      <c r="B99" s="9"/>
      <c r="C99" s="10"/>
      <c r="D99" s="17"/>
      <c r="E99" s="24"/>
      <c r="F99" s="10"/>
      <c r="G99" s="25"/>
      <c r="H99" s="10"/>
      <c r="I99" s="10"/>
      <c r="J99" s="10"/>
      <c r="K99" s="9"/>
      <c r="L99" s="23" t="str">
        <f t="shared" si="1"/>
        <v>Jan-00</v>
      </c>
    </row>
    <row r="100" spans="1:12" s="11" customFormat="1" ht="15.9" customHeight="1" x14ac:dyDescent="0.25">
      <c r="A100" s="16"/>
      <c r="B100" s="14"/>
      <c r="C100" s="13"/>
      <c r="D100" s="17"/>
      <c r="E100" s="26"/>
      <c r="F100" s="13"/>
      <c r="G100" s="27"/>
      <c r="H100" s="13"/>
      <c r="I100" s="13"/>
      <c r="J100" s="13"/>
      <c r="K100" s="14"/>
      <c r="L100" s="23" t="str">
        <f t="shared" si="1"/>
        <v>Jan-00</v>
      </c>
    </row>
    <row r="101" spans="1:12" s="11" customFormat="1" ht="15.9" customHeight="1" x14ac:dyDescent="0.25">
      <c r="A101" s="16"/>
      <c r="B101" s="14"/>
      <c r="C101" s="13"/>
      <c r="D101" s="17"/>
      <c r="E101" s="26"/>
      <c r="F101" s="13"/>
      <c r="G101" s="27"/>
      <c r="H101" s="13"/>
      <c r="I101" s="13"/>
      <c r="J101" s="13"/>
      <c r="K101" s="14"/>
      <c r="L101" s="23" t="str">
        <f t="shared" si="1"/>
        <v>Jan-00</v>
      </c>
    </row>
    <row r="102" spans="1:12" s="11" customFormat="1" ht="15.9" customHeight="1" x14ac:dyDescent="0.25">
      <c r="A102" s="16"/>
      <c r="B102" s="14"/>
      <c r="C102" s="13"/>
      <c r="D102" s="17"/>
      <c r="E102" s="26"/>
      <c r="F102" s="13"/>
      <c r="G102" s="27"/>
      <c r="H102" s="13"/>
      <c r="I102" s="13"/>
      <c r="J102" s="13"/>
      <c r="K102" s="14"/>
      <c r="L102" s="23" t="str">
        <f t="shared" si="1"/>
        <v>Jan-00</v>
      </c>
    </row>
    <row r="103" spans="1:12" s="11" customFormat="1" ht="15.9" customHeight="1" x14ac:dyDescent="0.25">
      <c r="A103" s="16"/>
      <c r="B103" s="14"/>
      <c r="C103" s="13"/>
      <c r="D103" s="17"/>
      <c r="E103" s="26"/>
      <c r="F103" s="13"/>
      <c r="G103" s="27"/>
      <c r="H103" s="13"/>
      <c r="I103" s="13"/>
      <c r="J103" s="13"/>
      <c r="K103" s="14"/>
      <c r="L103" s="23" t="str">
        <f t="shared" si="1"/>
        <v>Jan-00</v>
      </c>
    </row>
    <row r="104" spans="1:12" s="11" customFormat="1" ht="15.9" customHeight="1" x14ac:dyDescent="0.25">
      <c r="A104" s="16"/>
      <c r="B104" s="14"/>
      <c r="C104" s="13"/>
      <c r="D104" s="17"/>
      <c r="E104" s="26"/>
      <c r="F104" s="13"/>
      <c r="G104" s="27"/>
      <c r="H104" s="13"/>
      <c r="I104" s="13"/>
      <c r="J104" s="13"/>
      <c r="K104" s="14"/>
      <c r="L104" s="23" t="str">
        <f t="shared" si="1"/>
        <v>Jan-00</v>
      </c>
    </row>
    <row r="105" spans="1:12" s="11" customFormat="1" ht="15.9" customHeight="1" x14ac:dyDescent="0.25">
      <c r="A105" s="16"/>
      <c r="B105" s="14"/>
      <c r="C105" s="13"/>
      <c r="D105" s="17"/>
      <c r="E105" s="26"/>
      <c r="F105" s="13"/>
      <c r="G105" s="27"/>
      <c r="H105" s="13"/>
      <c r="I105" s="13"/>
      <c r="J105" s="13"/>
      <c r="K105" s="14"/>
      <c r="L105" s="23" t="str">
        <f t="shared" si="1"/>
        <v>Jan-00</v>
      </c>
    </row>
    <row r="106" spans="1:12" s="11" customFormat="1" ht="15.9" customHeight="1" x14ac:dyDescent="0.25">
      <c r="A106" s="16"/>
      <c r="B106" s="14"/>
      <c r="C106" s="13"/>
      <c r="D106" s="17"/>
      <c r="E106" s="26"/>
      <c r="F106" s="13"/>
      <c r="G106" s="27"/>
      <c r="H106" s="13"/>
      <c r="I106" s="13"/>
      <c r="J106" s="13"/>
      <c r="K106" s="14"/>
      <c r="L106" s="23" t="str">
        <f t="shared" si="1"/>
        <v>Jan-00</v>
      </c>
    </row>
    <row r="107" spans="1:12" s="11" customFormat="1" ht="15.9" customHeight="1" x14ac:dyDescent="0.25">
      <c r="A107" s="16"/>
      <c r="B107" s="14"/>
      <c r="C107" s="13"/>
      <c r="D107" s="17"/>
      <c r="E107" s="26"/>
      <c r="F107" s="13"/>
      <c r="G107" s="27"/>
      <c r="H107" s="13"/>
      <c r="I107" s="13"/>
      <c r="J107" s="13"/>
      <c r="K107" s="14"/>
      <c r="L107" s="23" t="str">
        <f t="shared" si="1"/>
        <v>Jan-00</v>
      </c>
    </row>
    <row r="108" spans="1:12" s="11" customFormat="1" ht="15.9" customHeight="1" x14ac:dyDescent="0.25">
      <c r="A108" s="12"/>
      <c r="B108" s="14"/>
      <c r="C108" s="13"/>
      <c r="D108" s="17"/>
      <c r="E108" s="26"/>
      <c r="F108" s="13"/>
      <c r="G108" s="27"/>
      <c r="H108" s="27"/>
      <c r="I108" s="25"/>
      <c r="J108" s="13"/>
      <c r="K108" s="14"/>
      <c r="L108" s="23" t="str">
        <f t="shared" si="1"/>
        <v>Jan-00</v>
      </c>
    </row>
    <row r="109" spans="1:12" s="11" customFormat="1" ht="15.9" customHeight="1" x14ac:dyDescent="0.25">
      <c r="A109" s="12"/>
      <c r="B109" s="14"/>
      <c r="C109" s="13"/>
      <c r="D109" s="17"/>
      <c r="E109" s="26"/>
      <c r="F109" s="13"/>
      <c r="G109" s="27"/>
      <c r="H109" s="27"/>
      <c r="I109" s="25"/>
      <c r="J109" s="13"/>
      <c r="K109" s="14"/>
      <c r="L109" s="23" t="str">
        <f t="shared" si="1"/>
        <v>Jan-00</v>
      </c>
    </row>
  </sheetData>
  <phoneticPr fontId="0" type="noConversion"/>
  <dataValidations count="1">
    <dataValidation type="list" allowBlank="1" showInputMessage="1" showErrorMessage="1" sqref="A2:A109" xr:uid="{00000000-0002-0000-0300-000000000000}">
      <formula1>"11000,12000"</formula1>
    </dataValidation>
  </dataValidations>
  <printOptions horizontalCentered="1"/>
  <pageMargins left="0.5" right="0.5" top="1" bottom="1" header="0.5" footer="0.5"/>
  <pageSetup scale="70" orientation="landscape" r:id="rId1"/>
  <headerFooter alignWithMargins="0"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YTD Budget Summary</vt:lpstr>
      <vt:lpstr>Monthly Expenses Summary</vt:lpstr>
      <vt:lpstr>Itemized Expenses</vt:lpstr>
      <vt:lpstr>Expense Tracking FY 26 </vt:lpstr>
      <vt:lpstr>Income</vt:lpstr>
      <vt:lpstr>'Expense Tracking FY 26 '!Print_Area</vt:lpstr>
      <vt:lpstr>Income!Print_Area</vt:lpstr>
      <vt:lpstr>'Itemized Expenses'!Print_Area</vt:lpstr>
      <vt:lpstr>'Monthly Expenses Summary'!Print_Area</vt:lpstr>
      <vt:lpstr>'YTD Budget Summary'!Print_Area</vt:lpstr>
      <vt:lpstr>Income!Print_Titles</vt:lpstr>
      <vt:lpstr>'Itemized Expenses'!Print_Titles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Annette</dc:creator>
  <cp:lastModifiedBy>Annette Koster</cp:lastModifiedBy>
  <cp:lastPrinted>2026-04-22T20:32:33Z</cp:lastPrinted>
  <dcterms:created xsi:type="dcterms:W3CDTF">2003-10-10T15:31:11Z</dcterms:created>
  <dcterms:modified xsi:type="dcterms:W3CDTF">2026-04-22T20:32:43Z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TC011684341033</vt:lpwstr>
  </property>
</Properties>
</file>